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drawings/drawing6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drawings/drawing7.xml" ContentType="application/vnd.openxmlformats-officedocument.drawing+xml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 firstSheet="4" activeTab="6"/>
  </bookViews>
  <sheets>
    <sheet name="עמודים 1-2" sheetId="1" r:id="rId1"/>
    <sheet name="FIFO-LIFO" sheetId="2" r:id="rId2"/>
    <sheet name="ממוצע משוקלל" sheetId="3" r:id="rId3"/>
    <sheet name="השפעת ערך המלאי" sheetId="4" r:id="rId4"/>
    <sheet name="הטיפול בהפרשה לירידה ערך מלאי" sheetId="5" r:id="rId5"/>
    <sheet name="הערכת עלות מלאי" sheetId="6" r:id="rId6"/>
    <sheet name="השיטה הקמעונאית" sheetId="7" r:id="rId7"/>
  </sheets>
  <calcPr calcId="145621"/>
</workbook>
</file>

<file path=xl/calcChain.xml><?xml version="1.0" encoding="utf-8"?>
<calcChain xmlns="http://schemas.openxmlformats.org/spreadsheetml/2006/main">
  <c r="C8" i="7" l="1"/>
  <c r="C5" i="7"/>
  <c r="B5" i="7"/>
  <c r="B39" i="6"/>
  <c r="H33" i="6"/>
  <c r="B29" i="6"/>
  <c r="B5" i="6"/>
  <c r="B16" i="6"/>
  <c r="B17" i="6" s="1"/>
  <c r="B19" i="6" s="1"/>
  <c r="I16" i="6"/>
  <c r="B6" i="6"/>
  <c r="B8" i="6" s="1"/>
  <c r="I5" i="6"/>
  <c r="B22" i="5"/>
  <c r="J36" i="4"/>
  <c r="B35" i="4"/>
  <c r="B36" i="4" s="1"/>
  <c r="J28" i="4"/>
  <c r="B26" i="4" s="1"/>
  <c r="B27" i="4" s="1"/>
  <c r="B14" i="4"/>
  <c r="B15" i="4"/>
  <c r="J15" i="4"/>
  <c r="B6" i="4"/>
  <c r="B5" i="4"/>
  <c r="J7" i="4"/>
  <c r="E29" i="3"/>
  <c r="E28" i="3"/>
  <c r="E27" i="3"/>
  <c r="E26" i="3"/>
  <c r="E25" i="3"/>
  <c r="E24" i="3"/>
  <c r="E22" i="3"/>
  <c r="E23" i="3"/>
  <c r="E21" i="3"/>
  <c r="C11" i="3"/>
  <c r="D11" i="3"/>
  <c r="D6" i="3"/>
  <c r="D7" i="3"/>
  <c r="D8" i="3"/>
  <c r="D9" i="3"/>
  <c r="D10" i="3"/>
  <c r="D5" i="3"/>
  <c r="B11" i="3"/>
  <c r="E69" i="2"/>
  <c r="D68" i="2"/>
  <c r="D66" i="2"/>
  <c r="D65" i="2"/>
  <c r="D63" i="2"/>
  <c r="D62" i="2"/>
  <c r="D61" i="2"/>
  <c r="D60" i="2"/>
  <c r="E37" i="2"/>
  <c r="D35" i="2"/>
  <c r="D36" i="2"/>
  <c r="D34" i="2"/>
  <c r="D29" i="2"/>
  <c r="D30" i="2"/>
  <c r="D31" i="2"/>
  <c r="D32" i="2"/>
  <c r="D33" i="2"/>
  <c r="D28" i="2"/>
  <c r="G28" i="1"/>
  <c r="H12" i="1"/>
</calcChain>
</file>

<file path=xl/sharedStrings.xml><?xml version="1.0" encoding="utf-8"?>
<sst xmlns="http://schemas.openxmlformats.org/spreadsheetml/2006/main" count="315" uniqueCount="137">
  <si>
    <t>טיפול בהנחות:</t>
  </si>
  <si>
    <t>דוגמה א':</t>
  </si>
  <si>
    <t>01.02.2010</t>
  </si>
  <si>
    <t>ח. קניות</t>
  </si>
  <si>
    <t>ז. מזומן</t>
  </si>
  <si>
    <t>(1</t>
  </si>
  <si>
    <t>31.03.2010</t>
  </si>
  <si>
    <t>(2</t>
  </si>
  <si>
    <t>(3</t>
  </si>
  <si>
    <t>ח. מזומן</t>
  </si>
  <si>
    <t>ז. קניות</t>
  </si>
  <si>
    <t>דוגמה ב':</t>
  </si>
  <si>
    <t>01.01.2010</t>
  </si>
  <si>
    <t>ז. ספקים</t>
  </si>
  <si>
    <t>אם הסכום שולם עד ה</t>
  </si>
  <si>
    <t>ח. ספקים</t>
  </si>
  <si>
    <t>שיטות להערכות עלות המלאי</t>
  </si>
  <si>
    <t>FIFO</t>
  </si>
  <si>
    <t>דוגמה:</t>
  </si>
  <si>
    <t>מספר יחידות</t>
  </si>
  <si>
    <t>פירוט</t>
  </si>
  <si>
    <t>תאריך</t>
  </si>
  <si>
    <t>01.01.04</t>
  </si>
  <si>
    <t>01.02.04</t>
  </si>
  <si>
    <t>01.05.04</t>
  </si>
  <si>
    <t>01.11.04</t>
  </si>
  <si>
    <t>01.12.04</t>
  </si>
  <si>
    <t>קניות</t>
  </si>
  <si>
    <t>מכירות</t>
  </si>
  <si>
    <t>LIFO</t>
  </si>
  <si>
    <t>ממוצע משוקלל:</t>
  </si>
  <si>
    <t>מחיר ליחידה</t>
  </si>
  <si>
    <t>מחיר משוקלל ליחידה:</t>
  </si>
  <si>
    <t>מספר יחידות ל 31.12.04</t>
  </si>
  <si>
    <t>מ.פ</t>
  </si>
  <si>
    <t>פירוט ה 290:</t>
  </si>
  <si>
    <t>תאריך הקנייה</t>
  </si>
  <si>
    <t>1.12.04</t>
  </si>
  <si>
    <t>15.09.04</t>
  </si>
  <si>
    <t>01.06.04</t>
  </si>
  <si>
    <t>ערך מלאי סגירה לתאריך המאזן:</t>
  </si>
  <si>
    <t xml:space="preserve">תקופתי FIFO </t>
  </si>
  <si>
    <t>FIFO תמידי</t>
  </si>
  <si>
    <t>תנועה</t>
  </si>
  <si>
    <t>עלות ליחידה</t>
  </si>
  <si>
    <t>סה"כ</t>
  </si>
  <si>
    <t>31.12.03</t>
  </si>
  <si>
    <t>מ. פתיחה</t>
  </si>
  <si>
    <t>01.04.04</t>
  </si>
  <si>
    <t>15.04.04</t>
  </si>
  <si>
    <t>15.07.04</t>
  </si>
  <si>
    <t>15.10.04</t>
  </si>
  <si>
    <r>
      <t>מסקנה:</t>
    </r>
    <r>
      <rPr>
        <sz val="10"/>
        <color rgb="FF231F20"/>
        <rFont val="David"/>
        <family val="2"/>
        <charset val="177"/>
      </rPr>
      <t xml:space="preserve"> אין הבדל בעלות המלאי בין </t>
    </r>
    <r>
      <rPr>
        <sz val="10"/>
        <color rgb="FF231F20"/>
        <rFont val="Calibri"/>
        <family val="2"/>
      </rPr>
      <t xml:space="preserve">FIFO </t>
    </r>
    <r>
      <rPr>
        <sz val="10"/>
        <color rgb="FF231F20"/>
        <rFont val="David"/>
        <family val="2"/>
        <charset val="177"/>
      </rPr>
      <t xml:space="preserve"> תקופתי לבין </t>
    </r>
    <r>
      <rPr>
        <sz val="10"/>
        <color rgb="FF231F20"/>
        <rFont val="Calibri"/>
        <family val="2"/>
      </rPr>
      <t xml:space="preserve">FIFO </t>
    </r>
    <r>
      <rPr>
        <sz val="10"/>
        <color rgb="FF231F20"/>
        <rFont val="Arial"/>
        <family val="2"/>
      </rPr>
      <t xml:space="preserve"> </t>
    </r>
    <r>
      <rPr>
        <sz val="10"/>
        <color rgb="FF231F20"/>
        <rFont val="David"/>
        <family val="2"/>
        <charset val="177"/>
      </rPr>
      <t>תמידי.</t>
    </r>
  </si>
  <si>
    <t>LIFO  תקופתי</t>
  </si>
  <si>
    <t>מס' היחידות ל 31.12.04</t>
  </si>
  <si>
    <t>קניות 01.06.04</t>
  </si>
  <si>
    <t>קניות 15.04.04</t>
  </si>
  <si>
    <t>קניות 01.04.04</t>
  </si>
  <si>
    <t>מ.פתיחה</t>
  </si>
  <si>
    <t>ערך מלאי :</t>
  </si>
  <si>
    <t>LIFO תמידי</t>
  </si>
  <si>
    <t>מהקניות של 15.04</t>
  </si>
  <si>
    <t>מהקניות של 01.06</t>
  </si>
  <si>
    <t>דוגמה למסקנה: בנוגע להבדלים בין שיטות LIFO תקופתי ותמידי.</t>
  </si>
  <si>
    <t>מס' יחידות</t>
  </si>
  <si>
    <t>ממוצע משוקלל תקופתי:</t>
  </si>
  <si>
    <t>קניות 01.04</t>
  </si>
  <si>
    <t>קניות 15.04</t>
  </si>
  <si>
    <t>קניות 16.04</t>
  </si>
  <si>
    <t>קניות 15.09</t>
  </si>
  <si>
    <t>קניות 01.12</t>
  </si>
  <si>
    <t>מחיר משוקלל ליחידה</t>
  </si>
  <si>
    <t>ערך מלאי ליום 31.12</t>
  </si>
  <si>
    <t>יחידות</t>
  </si>
  <si>
    <t>ממוצע משוקלל תמידי:</t>
  </si>
  <si>
    <t>התאמות:</t>
  </si>
  <si>
    <t>מחיר ליחידה בעת המכירה</t>
  </si>
  <si>
    <t>עמ' 3 בדף המצורף</t>
  </si>
  <si>
    <t>רווח  גולמי לשנת 2004</t>
  </si>
  <si>
    <t>עלות המכירות</t>
  </si>
  <si>
    <t>רווח גולמי</t>
  </si>
  <si>
    <t>עלות המכירות :</t>
  </si>
  <si>
    <t>מלאי פתיחה</t>
  </si>
  <si>
    <t>מ. סגירה</t>
  </si>
  <si>
    <t>רווח  גולמי לשנת 2005</t>
  </si>
  <si>
    <t>נדרש 1:</t>
  </si>
  <si>
    <t>נדרש 2:</t>
  </si>
  <si>
    <t>השוואה:</t>
  </si>
  <si>
    <t>מלאי סגירה 12.04</t>
  </si>
  <si>
    <t>רווח גולמי 2004</t>
  </si>
  <si>
    <t>נדרש 1</t>
  </si>
  <si>
    <t>נדרש 2</t>
  </si>
  <si>
    <t xml:space="preserve">מ. סגירה גדול יותר </t>
  </si>
  <si>
    <t>רווח גולמי גדול יותר</t>
  </si>
  <si>
    <t>מ. פתיחה 01.01.05</t>
  </si>
  <si>
    <t>רווח גולמי 2005</t>
  </si>
  <si>
    <t>מ.פתיחה קטן יותר</t>
  </si>
  <si>
    <t>רווח קטן יותר</t>
  </si>
  <si>
    <t>עמ' 4 בדפים המצורפים:</t>
  </si>
  <si>
    <t>מלאי ל 31.12.04</t>
  </si>
  <si>
    <t>מחיר ממוצע משוקלל ליחידה :</t>
  </si>
  <si>
    <t>עלות המלאי ל 31.12.04:</t>
  </si>
  <si>
    <t>קביעת מלאי סגירה:</t>
  </si>
  <si>
    <t>כי זה הנמוך מביניהם</t>
  </si>
  <si>
    <t>עלות המלאי:</t>
  </si>
  <si>
    <t>עלות המכר:</t>
  </si>
  <si>
    <t>מלאי ל31.12.05</t>
  </si>
  <si>
    <t>המלאי ל 31.12.05</t>
  </si>
  <si>
    <t>מחיר ממוצע משוקלל ליחידה:</t>
  </si>
  <si>
    <t>קביעת מלאי הסגירה:</t>
  </si>
  <si>
    <t>תרגיל בעמ' 5</t>
  </si>
  <si>
    <t>עלות מכר</t>
  </si>
  <si>
    <t>מלאי סגירה</t>
  </si>
  <si>
    <t>P.N</t>
  </si>
  <si>
    <t xml:space="preserve">שיעור רווח גולמי </t>
  </si>
  <si>
    <t>חישוב רווח גולמי לשנת 2004 :</t>
  </si>
  <si>
    <t>חישוב רווח גולמי לשנת 2005 :</t>
  </si>
  <si>
    <t>ממוצע רווח גולמי  לשנים 2004-2005</t>
  </si>
  <si>
    <t>שנת 2006, רבעון 1</t>
  </si>
  <si>
    <t xml:space="preserve"> עד השריפה</t>
  </si>
  <si>
    <t>רווח גולמי :</t>
  </si>
  <si>
    <t>עלות המכר</t>
  </si>
  <si>
    <t>חישוב לצורך הביטוח</t>
  </si>
  <si>
    <t>סך כל המלאי</t>
  </si>
  <si>
    <t>מלאי שנשאר בחנות</t>
  </si>
  <si>
    <t>סכום המלאי לתביעה</t>
  </si>
  <si>
    <t xml:space="preserve">עלות בש"ח </t>
  </si>
  <si>
    <t>מחיר מכירה קמעונאי בש"ח</t>
  </si>
  <si>
    <t>יתרת פתיחה 31.12.06</t>
  </si>
  <si>
    <t>קניות בשנת 2007</t>
  </si>
  <si>
    <t>נדרש: לקבוע את עלות המלאי ל 31.12.07 ע"פ השיטה הקמעונאית</t>
  </si>
  <si>
    <t>מכירות 07</t>
  </si>
  <si>
    <t>מלאי סגירה במחיר קמעונאי</t>
  </si>
  <si>
    <t>פתרון:</t>
  </si>
  <si>
    <t>מדידת עלות המלאי ל31.12.07</t>
  </si>
  <si>
    <t>יחס עלות/ מחיר קמעונאי</t>
  </si>
  <si>
    <t>עלות המלאי ל 07: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</si>
</sst>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4" formatCode="#,##0_ ;\-#,##0\ "/>
    <numFmt numFmtId="181" formatCode="#,##0_);\(#,##0\)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rgb="FF231F20"/>
      <name val="David"/>
      <family val="2"/>
      <charset val="177"/>
    </font>
    <font>
      <b/>
      <sz val="10"/>
      <color rgb="FF231F20"/>
      <name val="David"/>
      <family val="2"/>
      <charset val="177"/>
    </font>
    <font>
      <sz val="10"/>
      <color rgb="FF231F20"/>
      <name val="Calibri"/>
      <family val="2"/>
    </font>
    <font>
      <sz val="10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5" xfId="0" applyFont="1" applyBorder="1"/>
    <xf numFmtId="174" fontId="0" fillId="0" borderId="0" xfId="1" applyNumberFormat="1" applyFont="1"/>
    <xf numFmtId="2" fontId="0" fillId="0" borderId="0" xfId="0" applyNumberFormat="1"/>
    <xf numFmtId="174" fontId="0" fillId="0" borderId="0" xfId="0" applyNumberFormat="1"/>
    <xf numFmtId="174" fontId="0" fillId="0" borderId="4" xfId="1" applyNumberFormat="1" applyFont="1" applyBorder="1"/>
    <xf numFmtId="0" fontId="8" fillId="0" borderId="0" xfId="0" applyFont="1" applyAlignment="1">
      <alignment horizontal="right" vertical="center" readingOrder="2"/>
    </xf>
    <xf numFmtId="1" fontId="0" fillId="0" borderId="0" xfId="0" applyNumberForma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  <xf numFmtId="181" fontId="0" fillId="0" borderId="0" xfId="0" applyNumberFormat="1"/>
    <xf numFmtId="181" fontId="0" fillId="0" borderId="4" xfId="0" applyNumberFormat="1" applyBorder="1"/>
    <xf numFmtId="3" fontId="0" fillId="0" borderId="0" xfId="0" applyNumberFormat="1" applyBorder="1"/>
    <xf numFmtId="181" fontId="2" fillId="0" borderId="0" xfId="0" applyNumberFormat="1" applyFont="1" applyAlignment="1">
      <alignment horizontal="center"/>
    </xf>
    <xf numFmtId="9" fontId="0" fillId="0" borderId="0" xfId="2" applyFont="1"/>
    <xf numFmtId="181" fontId="2" fillId="0" borderId="0" xfId="0" applyNumberFormat="1" applyFont="1"/>
    <xf numFmtId="181" fontId="0" fillId="0" borderId="5" xfId="0" applyNumberFormat="1" applyBorder="1"/>
    <xf numFmtId="181" fontId="2" fillId="0" borderId="5" xfId="0" applyNumberFormat="1" applyFont="1" applyBorder="1" applyAlignment="1">
      <alignment horizontal="center"/>
    </xf>
    <xf numFmtId="181" fontId="0" fillId="0" borderId="0" xfId="0" applyNumberFormat="1" applyBorder="1"/>
    <xf numFmtId="181" fontId="2" fillId="0" borderId="3" xfId="0" applyNumberFormat="1" applyFont="1" applyBorder="1"/>
    <xf numFmtId="181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5</xdr:row>
      <xdr:rowOff>114300</xdr:rowOff>
    </xdr:from>
    <xdr:to>
      <xdr:col>10</xdr:col>
      <xdr:colOff>228600</xdr:colOff>
      <xdr:row>7</xdr:row>
      <xdr:rowOff>57150</xdr:rowOff>
    </xdr:to>
    <xdr:cxnSp macro="">
      <xdr:nvCxnSpPr>
        <xdr:cNvPr id="3" name="מחבר חץ ישר 2"/>
        <xdr:cNvCxnSpPr/>
      </xdr:nvCxnSpPr>
      <xdr:spPr>
        <a:xfrm>
          <a:off x="11229060600" y="1066800"/>
          <a:ext cx="323850" cy="3143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5</xdr:row>
      <xdr:rowOff>114300</xdr:rowOff>
    </xdr:from>
    <xdr:to>
      <xdr:col>11</xdr:col>
      <xdr:colOff>200025</xdr:colOff>
      <xdr:row>7</xdr:row>
      <xdr:rowOff>85725</xdr:rowOff>
    </xdr:to>
    <xdr:cxnSp macro="">
      <xdr:nvCxnSpPr>
        <xdr:cNvPr id="5" name="מחבר חץ ישר 4"/>
        <xdr:cNvCxnSpPr/>
      </xdr:nvCxnSpPr>
      <xdr:spPr>
        <a:xfrm flipH="1">
          <a:off x="11228403375" y="1066800"/>
          <a:ext cx="352425" cy="3429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14</xdr:row>
      <xdr:rowOff>114300</xdr:rowOff>
    </xdr:from>
    <xdr:to>
      <xdr:col>8</xdr:col>
      <xdr:colOff>228600</xdr:colOff>
      <xdr:row>16</xdr:row>
      <xdr:rowOff>57150</xdr:rowOff>
    </xdr:to>
    <xdr:cxnSp macro="">
      <xdr:nvCxnSpPr>
        <xdr:cNvPr id="8" name="מחבר חץ ישר 7"/>
        <xdr:cNvCxnSpPr/>
      </xdr:nvCxnSpPr>
      <xdr:spPr>
        <a:xfrm>
          <a:off x="11229060600" y="1066800"/>
          <a:ext cx="323850" cy="3143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14</xdr:row>
      <xdr:rowOff>114300</xdr:rowOff>
    </xdr:from>
    <xdr:to>
      <xdr:col>9</xdr:col>
      <xdr:colOff>200025</xdr:colOff>
      <xdr:row>16</xdr:row>
      <xdr:rowOff>85725</xdr:rowOff>
    </xdr:to>
    <xdr:cxnSp macro="">
      <xdr:nvCxnSpPr>
        <xdr:cNvPr id="9" name="מחבר חץ ישר 8"/>
        <xdr:cNvCxnSpPr/>
      </xdr:nvCxnSpPr>
      <xdr:spPr>
        <a:xfrm flipH="1">
          <a:off x="11228403375" y="1066800"/>
          <a:ext cx="352425" cy="3429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800407</xdr:colOff>
          <xdr:row>25</xdr:row>
          <xdr:rowOff>123825</xdr:rowOff>
        </xdr:from>
        <xdr:to>
          <xdr:col>11</xdr:col>
          <xdr:colOff>638175</xdr:colOff>
          <xdr:row>28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</xdr:row>
          <xdr:rowOff>9524</xdr:rowOff>
        </xdr:from>
        <xdr:to>
          <xdr:col>5</xdr:col>
          <xdr:colOff>638176</xdr:colOff>
          <xdr:row>6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17</xdr:row>
          <xdr:rowOff>28575</xdr:rowOff>
        </xdr:from>
        <xdr:to>
          <xdr:col>7</xdr:col>
          <xdr:colOff>76201</xdr:colOff>
          <xdr:row>21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685799</xdr:colOff>
          <xdr:row>31</xdr:row>
          <xdr:rowOff>76200</xdr:rowOff>
        </xdr:from>
        <xdr:to>
          <xdr:col>10</xdr:col>
          <xdr:colOff>110132</xdr:colOff>
          <xdr:row>32</xdr:row>
          <xdr:rowOff>142875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990600</xdr:colOff>
      <xdr:row>44</xdr:row>
      <xdr:rowOff>47625</xdr:rowOff>
    </xdr:from>
    <xdr:to>
      <xdr:col>4</xdr:col>
      <xdr:colOff>123825</xdr:colOff>
      <xdr:row>45</xdr:row>
      <xdr:rowOff>19050</xdr:rowOff>
    </xdr:to>
    <xdr:cxnSp macro="">
      <xdr:nvCxnSpPr>
        <xdr:cNvPr id="11" name="מחבר חץ ישר 10"/>
        <xdr:cNvCxnSpPr/>
      </xdr:nvCxnSpPr>
      <xdr:spPr>
        <a:xfrm flipH="1">
          <a:off x="11233661175" y="8134350"/>
          <a:ext cx="142875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44</xdr:row>
      <xdr:rowOff>57150</xdr:rowOff>
    </xdr:from>
    <xdr:to>
      <xdr:col>3</xdr:col>
      <xdr:colOff>238125</xdr:colOff>
      <xdr:row>45</xdr:row>
      <xdr:rowOff>19050</xdr:rowOff>
    </xdr:to>
    <xdr:cxnSp macro="">
      <xdr:nvCxnSpPr>
        <xdr:cNvPr id="19" name="מחבר חץ ישר 18"/>
        <xdr:cNvCxnSpPr/>
      </xdr:nvCxnSpPr>
      <xdr:spPr>
        <a:xfrm>
          <a:off x="11234556525" y="8143875"/>
          <a:ext cx="13335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44</xdr:row>
      <xdr:rowOff>9525</xdr:rowOff>
    </xdr:from>
    <xdr:to>
      <xdr:col>3</xdr:col>
      <xdr:colOff>38100</xdr:colOff>
      <xdr:row>45</xdr:row>
      <xdr:rowOff>66675</xdr:rowOff>
    </xdr:to>
    <xdr:cxnSp macro="">
      <xdr:nvCxnSpPr>
        <xdr:cNvPr id="21" name="מחבר חץ ישר 20"/>
        <xdr:cNvCxnSpPr/>
      </xdr:nvCxnSpPr>
      <xdr:spPr>
        <a:xfrm>
          <a:off x="11234756550" y="8096250"/>
          <a:ext cx="6191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43</xdr:row>
      <xdr:rowOff>104775</xdr:rowOff>
    </xdr:from>
    <xdr:to>
      <xdr:col>2</xdr:col>
      <xdr:colOff>876300</xdr:colOff>
      <xdr:row>45</xdr:row>
      <xdr:rowOff>38100</xdr:rowOff>
    </xdr:to>
    <xdr:cxnSp macro="">
      <xdr:nvCxnSpPr>
        <xdr:cNvPr id="26" name="מחבר חץ ישר 25"/>
        <xdr:cNvCxnSpPr/>
      </xdr:nvCxnSpPr>
      <xdr:spPr>
        <a:xfrm>
          <a:off x="11234813700" y="8010525"/>
          <a:ext cx="135255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48</xdr:row>
          <xdr:rowOff>85725</xdr:rowOff>
        </xdr:from>
        <xdr:to>
          <xdr:col>7</xdr:col>
          <xdr:colOff>304799</xdr:colOff>
          <xdr:row>52</xdr:row>
          <xdr:rowOff>104775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433386</xdr:colOff>
          <xdr:row>65</xdr:row>
          <xdr:rowOff>47625</xdr:rowOff>
        </xdr:from>
        <xdr:to>
          <xdr:col>10</xdr:col>
          <xdr:colOff>9523</xdr:colOff>
          <xdr:row>66</xdr:row>
          <xdr:rowOff>152400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309562</xdr:colOff>
          <xdr:row>22</xdr:row>
          <xdr:rowOff>0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582775</xdr:colOff>
          <xdr:row>4</xdr:row>
          <xdr:rowOff>0</xdr:rowOff>
        </xdr:from>
        <xdr:to>
          <xdr:col>8</xdr:col>
          <xdr:colOff>393963</xdr:colOff>
          <xdr:row>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9524</xdr:rowOff>
        </xdr:from>
        <xdr:to>
          <xdr:col>8</xdr:col>
          <xdr:colOff>320278</xdr:colOff>
          <xdr:row>10</xdr:row>
          <xdr:rowOff>190499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76200</xdr:rowOff>
        </xdr:from>
        <xdr:to>
          <xdr:col>12</xdr:col>
          <xdr:colOff>666750</xdr:colOff>
          <xdr:row>22</xdr:row>
          <xdr:rowOff>12960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76200</xdr:rowOff>
        </xdr:from>
        <xdr:to>
          <xdr:col>12</xdr:col>
          <xdr:colOff>628650</xdr:colOff>
          <xdr:row>27</xdr:row>
          <xdr:rowOff>9525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76200</xdr:rowOff>
        </xdr:from>
        <xdr:to>
          <xdr:col>12</xdr:col>
          <xdr:colOff>628650</xdr:colOff>
          <xdr:row>32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45</xdr:row>
      <xdr:rowOff>152400</xdr:rowOff>
    </xdr:from>
    <xdr:to>
      <xdr:col>1</xdr:col>
      <xdr:colOff>552450</xdr:colOff>
      <xdr:row>47</xdr:row>
      <xdr:rowOff>19050</xdr:rowOff>
    </xdr:to>
    <xdr:sp macro="" textlink="">
      <xdr:nvSpPr>
        <xdr:cNvPr id="2" name="חץ שמאלה 1"/>
        <xdr:cNvSpPr/>
      </xdr:nvSpPr>
      <xdr:spPr>
        <a:xfrm>
          <a:off x="11234985150" y="8496300"/>
          <a:ext cx="485775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485775</xdr:colOff>
      <xdr:row>47</xdr:row>
      <xdr:rowOff>47625</xdr:rowOff>
    </xdr:to>
    <xdr:sp macro="" textlink="">
      <xdr:nvSpPr>
        <xdr:cNvPr id="3" name="חץ שמאלה 2"/>
        <xdr:cNvSpPr/>
      </xdr:nvSpPr>
      <xdr:spPr>
        <a:xfrm>
          <a:off x="11231622825" y="8524875"/>
          <a:ext cx="485775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180974</xdr:rowOff>
        </xdr:from>
        <xdr:to>
          <xdr:col>6</xdr:col>
          <xdr:colOff>487561</xdr:colOff>
          <xdr:row>3</xdr:row>
          <xdr:rowOff>57149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604657</xdr:colOff>
          <xdr:row>6</xdr:row>
          <xdr:rowOff>28576</xdr:rowOff>
        </xdr:from>
        <xdr:to>
          <xdr:col>7</xdr:col>
          <xdr:colOff>678390</xdr:colOff>
          <xdr:row>9</xdr:row>
          <xdr:rowOff>161926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11</xdr:row>
          <xdr:rowOff>28575</xdr:rowOff>
        </xdr:from>
        <xdr:to>
          <xdr:col>6</xdr:col>
          <xdr:colOff>190499</xdr:colOff>
          <xdr:row>12</xdr:row>
          <xdr:rowOff>125934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95249</xdr:colOff>
          <xdr:row>13</xdr:row>
          <xdr:rowOff>180974</xdr:rowOff>
        </xdr:from>
        <xdr:to>
          <xdr:col>6</xdr:col>
          <xdr:colOff>566737</xdr:colOff>
          <xdr:row>15</xdr:row>
          <xdr:rowOff>133350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114300</xdr:rowOff>
        </xdr:from>
        <xdr:to>
          <xdr:col>14</xdr:col>
          <xdr:colOff>352425</xdr:colOff>
          <xdr:row>4</xdr:row>
          <xdr:rowOff>114300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19050</xdr:rowOff>
        </xdr:from>
        <xdr:to>
          <xdr:col>16</xdr:col>
          <xdr:colOff>438150</xdr:colOff>
          <xdr:row>10</xdr:row>
          <xdr:rowOff>87278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</xdr:row>
          <xdr:rowOff>28575</xdr:rowOff>
        </xdr:from>
        <xdr:to>
          <xdr:col>14</xdr:col>
          <xdr:colOff>200025</xdr:colOff>
          <xdr:row>13</xdr:row>
          <xdr:rowOff>172535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0</xdr:rowOff>
        </xdr:from>
        <xdr:to>
          <xdr:col>15</xdr:col>
          <xdr:colOff>578556</xdr:colOff>
          <xdr:row>17</xdr:row>
          <xdr:rowOff>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57150</xdr:rowOff>
        </xdr:from>
        <xdr:to>
          <xdr:col>4</xdr:col>
          <xdr:colOff>371475</xdr:colOff>
          <xdr:row>22</xdr:row>
          <xdr:rowOff>114301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26</xdr:row>
          <xdr:rowOff>57150</xdr:rowOff>
        </xdr:from>
        <xdr:to>
          <xdr:col>7</xdr:col>
          <xdr:colOff>180975</xdr:colOff>
          <xdr:row>28</xdr:row>
          <xdr:rowOff>38100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152399</xdr:rowOff>
        </xdr:from>
        <xdr:to>
          <xdr:col>4</xdr:col>
          <xdr:colOff>314325</xdr:colOff>
          <xdr:row>38</xdr:row>
          <xdr:rowOff>28575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13</xdr:row>
          <xdr:rowOff>9525</xdr:rowOff>
        </xdr:from>
        <xdr:to>
          <xdr:col>2</xdr:col>
          <xdr:colOff>1284846</xdr:colOff>
          <xdr:row>15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1571625</xdr:colOff>
          <xdr:row>18</xdr:row>
          <xdr:rowOff>76200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Relationship Id="rId14" Type="http://schemas.openxmlformats.org/officeDocument/2006/relationships/oleObject" Target="../embeddings/oleObject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13" Type="http://schemas.openxmlformats.org/officeDocument/2006/relationships/image" Target="../media/image12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12" Type="http://schemas.openxmlformats.org/officeDocument/2006/relationships/oleObject" Target="../embeddings/oleObject12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9.bin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0" Type="http://schemas.openxmlformats.org/officeDocument/2006/relationships/oleObject" Target="../embeddings/oleObject11.bin"/><Relationship Id="rId4" Type="http://schemas.openxmlformats.org/officeDocument/2006/relationships/oleObject" Target="../embeddings/oleObject8.bin"/><Relationship Id="rId9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13" Type="http://schemas.openxmlformats.org/officeDocument/2006/relationships/image" Target="../media/image17.emf"/><Relationship Id="rId18" Type="http://schemas.openxmlformats.org/officeDocument/2006/relationships/oleObject" Target="../embeddings/oleObject20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4.emf"/><Relationship Id="rId12" Type="http://schemas.openxmlformats.org/officeDocument/2006/relationships/oleObject" Target="../embeddings/oleObject17.bin"/><Relationship Id="rId17" Type="http://schemas.openxmlformats.org/officeDocument/2006/relationships/image" Target="../media/image19.emf"/><Relationship Id="rId2" Type="http://schemas.openxmlformats.org/officeDocument/2006/relationships/drawing" Target="../drawings/drawing5.xml"/><Relationship Id="rId16" Type="http://schemas.openxmlformats.org/officeDocument/2006/relationships/oleObject" Target="../embeddings/oleObject19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4.bin"/><Relationship Id="rId11" Type="http://schemas.openxmlformats.org/officeDocument/2006/relationships/image" Target="../media/image16.emf"/><Relationship Id="rId5" Type="http://schemas.openxmlformats.org/officeDocument/2006/relationships/image" Target="../media/image13.emf"/><Relationship Id="rId15" Type="http://schemas.openxmlformats.org/officeDocument/2006/relationships/image" Target="../media/image18.emf"/><Relationship Id="rId10" Type="http://schemas.openxmlformats.org/officeDocument/2006/relationships/oleObject" Target="../embeddings/oleObject16.bin"/><Relationship Id="rId19" Type="http://schemas.openxmlformats.org/officeDocument/2006/relationships/image" Target="../media/image20.emf"/><Relationship Id="rId4" Type="http://schemas.openxmlformats.org/officeDocument/2006/relationships/oleObject" Target="../embeddings/oleObject13.bin"/><Relationship Id="rId9" Type="http://schemas.openxmlformats.org/officeDocument/2006/relationships/image" Target="../media/image15.emf"/><Relationship Id="rId14" Type="http://schemas.openxmlformats.org/officeDocument/2006/relationships/oleObject" Target="../embeddings/oleObject1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2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2.bin"/><Relationship Id="rId5" Type="http://schemas.openxmlformats.org/officeDocument/2006/relationships/image" Target="../media/image21.emf"/><Relationship Id="rId4" Type="http://schemas.openxmlformats.org/officeDocument/2006/relationships/oleObject" Target="../embeddings/oleObject21.bin"/><Relationship Id="rId9" Type="http://schemas.openxmlformats.org/officeDocument/2006/relationships/image" Target="../media/image23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25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5.bin"/><Relationship Id="rId5" Type="http://schemas.openxmlformats.org/officeDocument/2006/relationships/image" Target="../media/image24.emf"/><Relationship Id="rId4" Type="http://schemas.openxmlformats.org/officeDocument/2006/relationships/oleObject" Target="../embeddings/oleObject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rightToLeft="1" workbookViewId="0">
      <selection activeCell="J11" sqref="J11"/>
    </sheetView>
  </sheetViews>
  <sheetFormatPr defaultRowHeight="14.25" x14ac:dyDescent="0.2"/>
  <cols>
    <col min="1" max="1" width="10.125" customWidth="1"/>
    <col min="2" max="2" width="9" style="4"/>
    <col min="3" max="3" width="10.375" customWidth="1"/>
    <col min="4" max="4" width="13" style="4" bestFit="1" customWidth="1"/>
    <col min="7" max="7" width="10.875" customWidth="1"/>
    <col min="8" max="8" width="11" customWidth="1"/>
  </cols>
  <sheetData>
    <row r="1" spans="1:12" ht="15.75" x14ac:dyDescent="0.25">
      <c r="A1" s="1" t="s">
        <v>0</v>
      </c>
      <c r="F1" s="11" t="s">
        <v>16</v>
      </c>
    </row>
    <row r="2" spans="1:12" ht="15" x14ac:dyDescent="0.25">
      <c r="A2" s="1" t="s">
        <v>1</v>
      </c>
      <c r="F2" s="13" t="s">
        <v>17</v>
      </c>
    </row>
    <row r="3" spans="1:12" ht="15" x14ac:dyDescent="0.25">
      <c r="F3" s="10" t="s">
        <v>18</v>
      </c>
    </row>
    <row r="4" spans="1:12" x14ac:dyDescent="0.2">
      <c r="A4" t="s">
        <v>2</v>
      </c>
      <c r="B4" s="4" t="s">
        <v>5</v>
      </c>
      <c r="C4" t="s">
        <v>3</v>
      </c>
      <c r="D4" s="7">
        <v>600000</v>
      </c>
    </row>
    <row r="5" spans="1:12" ht="15" x14ac:dyDescent="0.25">
      <c r="C5" s="3" t="s">
        <v>4</v>
      </c>
      <c r="D5" s="7">
        <v>600000</v>
      </c>
      <c r="F5" s="14" t="s">
        <v>21</v>
      </c>
      <c r="G5" s="15" t="s">
        <v>20</v>
      </c>
      <c r="H5" s="15" t="s">
        <v>19</v>
      </c>
    </row>
    <row r="6" spans="1:12" ht="15" x14ac:dyDescent="0.25">
      <c r="D6" s="8"/>
      <c r="F6" s="10"/>
      <c r="K6" s="4">
        <v>360</v>
      </c>
    </row>
    <row r="7" spans="1:12" x14ac:dyDescent="0.2">
      <c r="A7" t="s">
        <v>6</v>
      </c>
      <c r="B7" s="4" t="s">
        <v>7</v>
      </c>
      <c r="C7" s="5" t="s">
        <v>3</v>
      </c>
      <c r="D7" s="7">
        <v>500000</v>
      </c>
      <c r="F7" s="16" t="s">
        <v>22</v>
      </c>
      <c r="G7" s="17" t="s">
        <v>27</v>
      </c>
      <c r="H7" s="17">
        <v>100</v>
      </c>
    </row>
    <row r="8" spans="1:12" x14ac:dyDescent="0.2">
      <c r="C8" s="3" t="s">
        <v>4</v>
      </c>
      <c r="D8" s="7">
        <v>500000</v>
      </c>
      <c r="F8" s="16" t="s">
        <v>23</v>
      </c>
      <c r="G8" s="17" t="s">
        <v>27</v>
      </c>
      <c r="H8" s="17">
        <v>300</v>
      </c>
    </row>
    <row r="9" spans="1:12" x14ac:dyDescent="0.2">
      <c r="D9" s="8"/>
      <c r="F9" s="16" t="s">
        <v>24</v>
      </c>
      <c r="G9" s="17" t="s">
        <v>28</v>
      </c>
      <c r="H9" s="17">
        <v>-50</v>
      </c>
      <c r="J9" s="4">
        <v>80</v>
      </c>
      <c r="L9" s="4">
        <v>280</v>
      </c>
    </row>
    <row r="10" spans="1:12" x14ac:dyDescent="0.2">
      <c r="B10" s="4" t="s">
        <v>8</v>
      </c>
      <c r="C10" t="s">
        <v>9</v>
      </c>
      <c r="D10" s="7">
        <v>55000</v>
      </c>
      <c r="F10" s="16" t="s">
        <v>25</v>
      </c>
      <c r="G10" s="17" t="s">
        <v>28</v>
      </c>
      <c r="H10" s="17">
        <v>-70</v>
      </c>
      <c r="J10" t="s">
        <v>26</v>
      </c>
      <c r="L10" t="s">
        <v>23</v>
      </c>
    </row>
    <row r="11" spans="1:12" ht="15" thickBot="1" x14ac:dyDescent="0.25">
      <c r="C11" s="3" t="s">
        <v>10</v>
      </c>
      <c r="D11" s="7">
        <v>55000</v>
      </c>
      <c r="F11" s="16" t="s">
        <v>26</v>
      </c>
      <c r="G11" s="17" t="s">
        <v>27</v>
      </c>
      <c r="H11" s="18">
        <v>80</v>
      </c>
    </row>
    <row r="12" spans="1:12" ht="15.75" thickTop="1" x14ac:dyDescent="0.25">
      <c r="F12" s="10"/>
      <c r="H12" s="4">
        <f>SUM(H7:H11)</f>
        <v>360</v>
      </c>
    </row>
    <row r="13" spans="1:12" ht="15" x14ac:dyDescent="0.25">
      <c r="F13" s="10"/>
    </row>
    <row r="14" spans="1:12" ht="15" x14ac:dyDescent="0.25">
      <c r="A14" s="1" t="s">
        <v>11</v>
      </c>
      <c r="F14" s="10" t="s">
        <v>29</v>
      </c>
    </row>
    <row r="15" spans="1:12" ht="15" x14ac:dyDescent="0.25">
      <c r="F15" s="10"/>
      <c r="I15" s="4">
        <v>360</v>
      </c>
    </row>
    <row r="16" spans="1:12" ht="15" x14ac:dyDescent="0.25">
      <c r="A16" t="s">
        <v>12</v>
      </c>
      <c r="B16" s="4" t="s">
        <v>5</v>
      </c>
      <c r="C16" t="s">
        <v>3</v>
      </c>
      <c r="D16" s="7">
        <v>10000</v>
      </c>
      <c r="F16" s="10"/>
    </row>
    <row r="17" spans="1:10" ht="15" x14ac:dyDescent="0.25">
      <c r="C17" s="3" t="s">
        <v>13</v>
      </c>
      <c r="D17" s="7">
        <v>10000</v>
      </c>
      <c r="F17" s="10"/>
    </row>
    <row r="18" spans="1:10" ht="15" x14ac:dyDescent="0.25">
      <c r="F18" s="10"/>
      <c r="H18" s="4">
        <v>100</v>
      </c>
      <c r="J18" s="4">
        <v>260</v>
      </c>
    </row>
    <row r="19" spans="1:10" ht="15" x14ac:dyDescent="0.25">
      <c r="A19" t="s">
        <v>14</v>
      </c>
      <c r="F19" s="10"/>
      <c r="H19" t="s">
        <v>22</v>
      </c>
      <c r="J19" t="s">
        <v>23</v>
      </c>
    </row>
    <row r="20" spans="1:10" ht="15" x14ac:dyDescent="0.25">
      <c r="A20" t="s">
        <v>2</v>
      </c>
      <c r="B20" s="4" t="s">
        <v>7</v>
      </c>
      <c r="C20" t="s">
        <v>15</v>
      </c>
      <c r="D20" s="7">
        <v>10000</v>
      </c>
      <c r="F20" s="10"/>
    </row>
    <row r="21" spans="1:10" ht="15" x14ac:dyDescent="0.25">
      <c r="C21" s="3" t="s">
        <v>4</v>
      </c>
      <c r="D21" s="7">
        <v>9800</v>
      </c>
      <c r="F21" s="10"/>
    </row>
    <row r="22" spans="1:10" ht="15" x14ac:dyDescent="0.25">
      <c r="C22" s="3" t="s">
        <v>10</v>
      </c>
      <c r="D22" s="4">
        <v>200</v>
      </c>
      <c r="F22" s="10" t="s">
        <v>30</v>
      </c>
    </row>
    <row r="23" spans="1:10" ht="15" x14ac:dyDescent="0.25">
      <c r="F23" s="10"/>
    </row>
    <row r="24" spans="1:10" ht="15" x14ac:dyDescent="0.25">
      <c r="F24" s="14" t="s">
        <v>20</v>
      </c>
      <c r="G24" s="15" t="s">
        <v>19</v>
      </c>
      <c r="H24" s="15" t="s">
        <v>31</v>
      </c>
    </row>
    <row r="25" spans="1:10" ht="15" x14ac:dyDescent="0.25">
      <c r="F25" s="12" t="s">
        <v>27</v>
      </c>
      <c r="G25">
        <v>100</v>
      </c>
      <c r="H25">
        <v>5</v>
      </c>
      <c r="J25" s="1" t="s">
        <v>32</v>
      </c>
    </row>
    <row r="26" spans="1:10" x14ac:dyDescent="0.2">
      <c r="F26" s="9" t="s">
        <v>27</v>
      </c>
      <c r="G26">
        <v>200</v>
      </c>
      <c r="H26">
        <v>8</v>
      </c>
    </row>
    <row r="27" spans="1:10" ht="15" thickBot="1" x14ac:dyDescent="0.25">
      <c r="F27" s="9" t="s">
        <v>27</v>
      </c>
      <c r="G27" s="20">
        <v>300</v>
      </c>
      <c r="H27">
        <v>7</v>
      </c>
    </row>
    <row r="28" spans="1:10" ht="15" thickTop="1" x14ac:dyDescent="0.2">
      <c r="F28" s="9"/>
      <c r="G28" s="21">
        <f>SUM(G25:G27)</f>
        <v>600</v>
      </c>
    </row>
    <row r="29" spans="1:10" x14ac:dyDescent="0.2">
      <c r="F29" s="9"/>
    </row>
    <row r="30" spans="1:10" x14ac:dyDescent="0.2">
      <c r="F30" s="9"/>
    </row>
    <row r="31" spans="1:10" x14ac:dyDescent="0.2">
      <c r="F31" s="9"/>
    </row>
    <row r="32" spans="1:10" x14ac:dyDescent="0.2">
      <c r="F32" s="9"/>
    </row>
    <row r="33" spans="6:6" x14ac:dyDescent="0.2">
      <c r="F33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>
              <from>
                <xdr:col>7</xdr:col>
                <xdr:colOff>800100</xdr:colOff>
                <xdr:row>25</xdr:row>
                <xdr:rowOff>123825</xdr:rowOff>
              </from>
              <to>
                <xdr:col>11</xdr:col>
                <xdr:colOff>638175</xdr:colOff>
                <xdr:row>28</xdr:row>
                <xdr:rowOff>171450</xdr:rowOff>
              </to>
            </anchor>
          </objectPr>
        </oleObject>
      </mc:Choice>
      <mc:Fallback>
        <oleObject progId="Equation.DSMT4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rightToLeft="1" workbookViewId="0">
      <selection activeCell="C9" sqref="C9"/>
    </sheetView>
  </sheetViews>
  <sheetFormatPr defaultRowHeight="14.25" x14ac:dyDescent="0.2"/>
  <cols>
    <col min="1" max="1" width="12.125" customWidth="1"/>
    <col min="2" max="2" width="10.125" bestFit="1" customWidth="1"/>
    <col min="3" max="3" width="11.75" customWidth="1"/>
    <col min="4" max="4" width="13.25" customWidth="1"/>
    <col min="5" max="5" width="11.25" customWidth="1"/>
    <col min="10" max="10" width="7.625" customWidth="1"/>
    <col min="12" max="12" width="9.875" customWidth="1"/>
    <col min="13" max="13" width="12.25" customWidth="1"/>
    <col min="15" max="15" width="10.25" bestFit="1" customWidth="1"/>
  </cols>
  <sheetData>
    <row r="1" spans="1:18" ht="15" x14ac:dyDescent="0.25">
      <c r="K1" s="32"/>
    </row>
    <row r="2" spans="1:18" ht="15" x14ac:dyDescent="0.25">
      <c r="A2" s="22" t="s">
        <v>41</v>
      </c>
      <c r="K2" s="32"/>
      <c r="L2" s="1" t="s">
        <v>63</v>
      </c>
      <c r="M2" s="1"/>
    </row>
    <row r="3" spans="1:18" ht="15" x14ac:dyDescent="0.25">
      <c r="K3" s="32"/>
      <c r="L3" s="23"/>
      <c r="M3" s="1"/>
    </row>
    <row r="4" spans="1:18" ht="15" x14ac:dyDescent="0.25">
      <c r="A4" t="s">
        <v>33</v>
      </c>
      <c r="K4" s="32"/>
      <c r="L4" s="34" t="s">
        <v>21</v>
      </c>
      <c r="M4" s="35" t="s">
        <v>20</v>
      </c>
      <c r="N4" s="35" t="s">
        <v>64</v>
      </c>
      <c r="O4" s="36" t="s">
        <v>31</v>
      </c>
    </row>
    <row r="5" spans="1:18" ht="15" x14ac:dyDescent="0.25">
      <c r="K5" s="32"/>
      <c r="L5" s="17"/>
      <c r="M5" s="4"/>
      <c r="N5" s="4"/>
      <c r="O5" s="4"/>
    </row>
    <row r="6" spans="1:18" ht="15" x14ac:dyDescent="0.25">
      <c r="K6" s="33"/>
      <c r="L6" s="17">
        <v>1.01</v>
      </c>
      <c r="M6" s="17" t="s">
        <v>27</v>
      </c>
      <c r="N6" s="17">
        <v>500</v>
      </c>
      <c r="O6" s="17">
        <v>60</v>
      </c>
    </row>
    <row r="7" spans="1:18" ht="15" x14ac:dyDescent="0.25">
      <c r="K7" s="32"/>
      <c r="L7" s="17">
        <v>1.02</v>
      </c>
      <c r="M7" s="17" t="s">
        <v>27</v>
      </c>
      <c r="N7" s="17">
        <v>100</v>
      </c>
      <c r="O7" s="17">
        <v>70</v>
      </c>
    </row>
    <row r="8" spans="1:18" ht="15" x14ac:dyDescent="0.25">
      <c r="D8" s="4" t="s">
        <v>28</v>
      </c>
      <c r="E8" s="4" t="s">
        <v>27</v>
      </c>
      <c r="F8" s="4" t="s">
        <v>34</v>
      </c>
      <c r="K8" s="32"/>
      <c r="L8" s="17">
        <v>1.08</v>
      </c>
      <c r="M8" s="17" t="s">
        <v>28</v>
      </c>
      <c r="N8" s="17">
        <v>-150</v>
      </c>
      <c r="O8" s="17"/>
    </row>
    <row r="9" spans="1:18" ht="15.75" thickBot="1" x14ac:dyDescent="0.3">
      <c r="K9" s="32"/>
      <c r="L9" s="17">
        <v>1.1200000000000001</v>
      </c>
      <c r="M9" s="17" t="s">
        <v>27</v>
      </c>
      <c r="N9" s="18">
        <v>30</v>
      </c>
      <c r="O9" s="17">
        <v>80</v>
      </c>
      <c r="P9" s="23"/>
      <c r="Q9" s="1"/>
    </row>
    <row r="10" spans="1:18" ht="15.75" thickTop="1" x14ac:dyDescent="0.25">
      <c r="A10" t="s">
        <v>35</v>
      </c>
      <c r="B10" t="s">
        <v>19</v>
      </c>
      <c r="C10" t="s">
        <v>36</v>
      </c>
      <c r="K10" s="32"/>
      <c r="L10" s="23"/>
      <c r="M10" s="23"/>
      <c r="N10" s="4">
        <v>30</v>
      </c>
      <c r="O10" s="23"/>
      <c r="P10" s="1"/>
      <c r="Q10" s="1"/>
    </row>
    <row r="11" spans="1:18" ht="15" x14ac:dyDescent="0.25">
      <c r="K11" s="32"/>
      <c r="L11" s="4"/>
      <c r="M11" s="4"/>
      <c r="N11" s="4"/>
      <c r="O11" s="4"/>
    </row>
    <row r="12" spans="1:18" ht="15" x14ac:dyDescent="0.25">
      <c r="B12">
        <v>50</v>
      </c>
      <c r="C12" t="s">
        <v>37</v>
      </c>
      <c r="K12" s="33"/>
      <c r="L12" s="23"/>
      <c r="M12" s="1"/>
      <c r="O12" s="24"/>
      <c r="Q12" s="1"/>
    </row>
    <row r="13" spans="1:18" ht="15" x14ac:dyDescent="0.25">
      <c r="B13">
        <v>100</v>
      </c>
      <c r="C13" t="s">
        <v>38</v>
      </c>
      <c r="K13" s="32"/>
      <c r="L13" s="37"/>
      <c r="M13" s="38"/>
      <c r="N13" s="38"/>
      <c r="O13" s="38"/>
      <c r="P13" s="38"/>
      <c r="Q13" s="38"/>
      <c r="R13" s="38"/>
    </row>
    <row r="14" spans="1:18" ht="15" x14ac:dyDescent="0.25">
      <c r="B14">
        <v>140</v>
      </c>
      <c r="C14" t="s">
        <v>39</v>
      </c>
      <c r="K14" s="32"/>
    </row>
    <row r="15" spans="1:18" ht="15" x14ac:dyDescent="0.25">
      <c r="K15" s="32"/>
    </row>
    <row r="16" spans="1:18" ht="15" x14ac:dyDescent="0.25">
      <c r="K16" s="32"/>
      <c r="L16" s="34" t="s">
        <v>21</v>
      </c>
      <c r="M16" s="35" t="s">
        <v>20</v>
      </c>
      <c r="N16" s="35" t="s">
        <v>64</v>
      </c>
      <c r="O16" s="36" t="s">
        <v>31</v>
      </c>
    </row>
    <row r="17" spans="1:15" ht="15" x14ac:dyDescent="0.25">
      <c r="A17" t="s">
        <v>40</v>
      </c>
      <c r="K17" s="32"/>
      <c r="L17" s="17"/>
      <c r="M17" s="4"/>
      <c r="N17" s="4"/>
      <c r="O17" s="4"/>
    </row>
    <row r="18" spans="1:15" ht="15" x14ac:dyDescent="0.25">
      <c r="K18" s="32"/>
      <c r="L18" s="17">
        <v>1.01</v>
      </c>
      <c r="M18" s="17" t="s">
        <v>27</v>
      </c>
      <c r="N18" s="17">
        <v>300</v>
      </c>
      <c r="O18" s="17">
        <v>60</v>
      </c>
    </row>
    <row r="19" spans="1:15" ht="15" x14ac:dyDescent="0.25">
      <c r="K19" s="32"/>
      <c r="L19" s="17">
        <v>1.02</v>
      </c>
      <c r="M19" s="17" t="s">
        <v>28</v>
      </c>
      <c r="N19" s="17">
        <v>-200</v>
      </c>
      <c r="O19" s="17"/>
    </row>
    <row r="20" spans="1:15" ht="15" x14ac:dyDescent="0.25">
      <c r="K20" s="32"/>
      <c r="L20" s="17">
        <v>1.08</v>
      </c>
      <c r="M20" s="17" t="s">
        <v>27</v>
      </c>
      <c r="N20" s="17">
        <v>20</v>
      </c>
      <c r="O20" s="17">
        <v>70</v>
      </c>
    </row>
    <row r="21" spans="1:15" ht="15.75" thickBot="1" x14ac:dyDescent="0.3">
      <c r="K21" s="32"/>
      <c r="L21" s="17">
        <v>1.1200000000000001</v>
      </c>
      <c r="M21" s="17" t="s">
        <v>28</v>
      </c>
      <c r="N21" s="18">
        <v>-80</v>
      </c>
      <c r="O21" s="17"/>
    </row>
    <row r="22" spans="1:15" ht="15.75" thickTop="1" x14ac:dyDescent="0.25">
      <c r="K22" s="32"/>
    </row>
    <row r="23" spans="1:15" ht="15" x14ac:dyDescent="0.25">
      <c r="A23" s="25"/>
      <c r="B23" s="25"/>
      <c r="C23" s="25"/>
      <c r="D23" s="25"/>
      <c r="E23" s="25"/>
      <c r="F23" s="25"/>
      <c r="G23" s="25"/>
      <c r="H23" s="25"/>
      <c r="K23" s="32"/>
    </row>
    <row r="24" spans="1:15" ht="15" x14ac:dyDescent="0.25">
      <c r="K24" s="32"/>
    </row>
    <row r="25" spans="1:15" ht="15" x14ac:dyDescent="0.25">
      <c r="A25" s="22" t="s">
        <v>42</v>
      </c>
      <c r="K25" s="32"/>
      <c r="O25" s="3">
        <v>1.01</v>
      </c>
    </row>
    <row r="26" spans="1:15" ht="15" x14ac:dyDescent="0.25">
      <c r="K26" s="32"/>
    </row>
    <row r="27" spans="1:15" ht="15" x14ac:dyDescent="0.25">
      <c r="A27" s="1" t="s">
        <v>21</v>
      </c>
      <c r="B27" s="1" t="s">
        <v>43</v>
      </c>
      <c r="C27" s="1" t="s">
        <v>19</v>
      </c>
      <c r="D27" s="1" t="s">
        <v>44</v>
      </c>
      <c r="E27" s="1" t="s">
        <v>45</v>
      </c>
      <c r="F27" s="1"/>
      <c r="K27" s="32"/>
    </row>
    <row r="28" spans="1:15" ht="15" x14ac:dyDescent="0.25">
      <c r="A28" s="5" t="s">
        <v>46</v>
      </c>
      <c r="B28" t="s">
        <v>47</v>
      </c>
      <c r="C28">
        <v>50</v>
      </c>
      <c r="D28">
        <f>E28/C28</f>
        <v>50</v>
      </c>
      <c r="E28" s="26">
        <v>2500</v>
      </c>
      <c r="K28" s="32"/>
    </row>
    <row r="29" spans="1:15" ht="15" x14ac:dyDescent="0.25">
      <c r="A29" s="5" t="s">
        <v>48</v>
      </c>
      <c r="B29" t="s">
        <v>27</v>
      </c>
      <c r="C29">
        <v>150</v>
      </c>
      <c r="D29">
        <f t="shared" ref="D29:D36" si="0">E29/C29</f>
        <v>60</v>
      </c>
      <c r="E29" s="26">
        <v>9000</v>
      </c>
      <c r="K29" s="32"/>
    </row>
    <row r="30" spans="1:15" ht="15" x14ac:dyDescent="0.25">
      <c r="A30" s="5" t="s">
        <v>49</v>
      </c>
      <c r="B30" t="s">
        <v>27</v>
      </c>
      <c r="C30">
        <v>50</v>
      </c>
      <c r="D30">
        <f t="shared" si="0"/>
        <v>70</v>
      </c>
      <c r="E30" s="26">
        <v>3500</v>
      </c>
      <c r="K30" s="32"/>
    </row>
    <row r="31" spans="1:15" ht="15" x14ac:dyDescent="0.25">
      <c r="A31" s="5" t="s">
        <v>24</v>
      </c>
      <c r="B31" t="s">
        <v>28</v>
      </c>
      <c r="C31">
        <v>-50</v>
      </c>
      <c r="D31">
        <f t="shared" si="0"/>
        <v>50</v>
      </c>
      <c r="E31" s="26">
        <v>-2500</v>
      </c>
      <c r="K31" s="32"/>
    </row>
    <row r="32" spans="1:15" ht="15" x14ac:dyDescent="0.25">
      <c r="A32" s="5" t="s">
        <v>39</v>
      </c>
      <c r="B32" t="s">
        <v>27</v>
      </c>
      <c r="C32">
        <v>300</v>
      </c>
      <c r="D32">
        <f t="shared" si="0"/>
        <v>60</v>
      </c>
      <c r="E32" s="26">
        <v>18000</v>
      </c>
      <c r="K32" s="32"/>
    </row>
    <row r="33" spans="1:11" ht="15" x14ac:dyDescent="0.25">
      <c r="A33" s="5" t="s">
        <v>50</v>
      </c>
      <c r="B33" t="s">
        <v>28</v>
      </c>
      <c r="C33">
        <v>-240</v>
      </c>
      <c r="D33" s="27">
        <f t="shared" si="0"/>
        <v>62.083333333333336</v>
      </c>
      <c r="E33" s="26">
        <v>-14900</v>
      </c>
      <c r="F33" s="23" t="s">
        <v>5</v>
      </c>
      <c r="K33" s="32"/>
    </row>
    <row r="34" spans="1:11" ht="15" x14ac:dyDescent="0.25">
      <c r="A34" s="5" t="s">
        <v>38</v>
      </c>
      <c r="B34" t="s">
        <v>27</v>
      </c>
      <c r="C34">
        <v>100</v>
      </c>
      <c r="D34">
        <f t="shared" si="0"/>
        <v>130</v>
      </c>
      <c r="E34" s="26">
        <v>13000</v>
      </c>
      <c r="H34" t="s">
        <v>39</v>
      </c>
      <c r="I34" t="s">
        <v>49</v>
      </c>
      <c r="J34" t="s">
        <v>48</v>
      </c>
      <c r="K34" s="32"/>
    </row>
    <row r="35" spans="1:11" ht="15" x14ac:dyDescent="0.25">
      <c r="A35" s="5" t="s">
        <v>51</v>
      </c>
      <c r="B35" t="s">
        <v>28</v>
      </c>
      <c r="C35">
        <v>-120</v>
      </c>
      <c r="D35">
        <f t="shared" si="0"/>
        <v>60</v>
      </c>
      <c r="E35" s="26">
        <v>-7200</v>
      </c>
      <c r="K35" s="32"/>
    </row>
    <row r="36" spans="1:11" ht="15.75" thickBot="1" x14ac:dyDescent="0.3">
      <c r="A36" s="5" t="s">
        <v>26</v>
      </c>
      <c r="B36" t="s">
        <v>27</v>
      </c>
      <c r="C36">
        <v>50</v>
      </c>
      <c r="D36">
        <f t="shared" si="0"/>
        <v>150</v>
      </c>
      <c r="E36" s="29">
        <v>7500</v>
      </c>
      <c r="K36" s="32"/>
    </row>
    <row r="37" spans="1:11" ht="15.75" thickTop="1" x14ac:dyDescent="0.25">
      <c r="E37" s="28">
        <f>SUM(E28:E36)</f>
        <v>28900</v>
      </c>
      <c r="K37" s="32"/>
    </row>
    <row r="38" spans="1:11" ht="15" x14ac:dyDescent="0.25">
      <c r="A38" s="30" t="s">
        <v>52</v>
      </c>
      <c r="K38" s="32"/>
    </row>
    <row r="39" spans="1:11" ht="15" x14ac:dyDescent="0.25">
      <c r="K39" s="32"/>
    </row>
    <row r="40" spans="1:11" ht="15" x14ac:dyDescent="0.25">
      <c r="A40" s="25"/>
      <c r="B40" s="25"/>
      <c r="C40" s="25"/>
      <c r="D40" s="25"/>
      <c r="E40" s="25"/>
      <c r="F40" s="25"/>
      <c r="G40" s="25"/>
      <c r="K40" s="32"/>
    </row>
    <row r="41" spans="1:11" ht="15" x14ac:dyDescent="0.25">
      <c r="K41" s="32"/>
    </row>
    <row r="42" spans="1:11" ht="15" x14ac:dyDescent="0.25">
      <c r="A42" s="22" t="s">
        <v>53</v>
      </c>
      <c r="K42" s="32"/>
    </row>
    <row r="43" spans="1:11" ht="15" x14ac:dyDescent="0.25">
      <c r="K43" s="32"/>
    </row>
    <row r="44" spans="1:11" ht="15" x14ac:dyDescent="0.25">
      <c r="A44" t="s">
        <v>54</v>
      </c>
      <c r="D44" s="4">
        <v>290</v>
      </c>
      <c r="K44" s="32"/>
    </row>
    <row r="45" spans="1:11" ht="15" x14ac:dyDescent="0.25">
      <c r="K45" s="32"/>
    </row>
    <row r="46" spans="1:11" ht="15" x14ac:dyDescent="0.25">
      <c r="B46">
        <v>50</v>
      </c>
      <c r="C46">
        <v>150</v>
      </c>
      <c r="D46">
        <v>50</v>
      </c>
      <c r="E46">
        <v>40</v>
      </c>
      <c r="K46" s="32"/>
    </row>
    <row r="47" spans="1:11" ht="15" x14ac:dyDescent="0.25">
      <c r="B47" s="4" t="s">
        <v>58</v>
      </c>
      <c r="C47" s="4" t="s">
        <v>57</v>
      </c>
      <c r="D47" s="4" t="s">
        <v>56</v>
      </c>
      <c r="E47" s="4" t="s">
        <v>55</v>
      </c>
      <c r="K47" s="32"/>
    </row>
    <row r="48" spans="1:11" ht="15" x14ac:dyDescent="0.25">
      <c r="A48" t="s">
        <v>59</v>
      </c>
      <c r="K48" s="32"/>
    </row>
    <row r="49" spans="1:11" ht="15" x14ac:dyDescent="0.25">
      <c r="K49" s="32"/>
    </row>
    <row r="50" spans="1:11" ht="15" x14ac:dyDescent="0.25">
      <c r="K50" s="32"/>
    </row>
    <row r="51" spans="1:11" ht="15" x14ac:dyDescent="0.25">
      <c r="K51" s="32"/>
    </row>
    <row r="52" spans="1:11" ht="15" x14ac:dyDescent="0.25">
      <c r="K52" s="32"/>
    </row>
    <row r="53" spans="1:11" ht="15" x14ac:dyDescent="0.25">
      <c r="K53" s="32"/>
    </row>
    <row r="54" spans="1:11" ht="15" x14ac:dyDescent="0.25">
      <c r="K54" s="32"/>
    </row>
    <row r="55" spans="1:11" ht="15" x14ac:dyDescent="0.25">
      <c r="A55" s="25"/>
      <c r="B55" s="25"/>
      <c r="C55" s="25"/>
      <c r="D55" s="25"/>
      <c r="E55" s="25"/>
      <c r="F55" s="25"/>
      <c r="G55" s="25"/>
      <c r="K55" s="32"/>
    </row>
    <row r="56" spans="1:11" ht="15" x14ac:dyDescent="0.25">
      <c r="K56" s="32"/>
    </row>
    <row r="57" spans="1:11" ht="15" x14ac:dyDescent="0.25">
      <c r="A57" s="1" t="s">
        <v>60</v>
      </c>
      <c r="K57" s="32"/>
    </row>
    <row r="58" spans="1:11" ht="15" x14ac:dyDescent="0.25">
      <c r="K58" s="32"/>
    </row>
    <row r="59" spans="1:11" ht="15" x14ac:dyDescent="0.25">
      <c r="A59" s="1" t="s">
        <v>21</v>
      </c>
      <c r="B59" s="1" t="s">
        <v>43</v>
      </c>
      <c r="C59" s="1" t="s">
        <v>19</v>
      </c>
      <c r="D59" s="1" t="s">
        <v>44</v>
      </c>
      <c r="E59" s="1" t="s">
        <v>45</v>
      </c>
      <c r="K59" s="32"/>
    </row>
    <row r="60" spans="1:11" ht="15" x14ac:dyDescent="0.25">
      <c r="A60" s="5" t="s">
        <v>46</v>
      </c>
      <c r="B60" t="s">
        <v>47</v>
      </c>
      <c r="C60">
        <v>50</v>
      </c>
      <c r="D60">
        <f>E60/C60</f>
        <v>50</v>
      </c>
      <c r="E60" s="26">
        <v>2500</v>
      </c>
      <c r="K60" s="32"/>
    </row>
    <row r="61" spans="1:11" ht="15" x14ac:dyDescent="0.25">
      <c r="A61" s="5" t="s">
        <v>48</v>
      </c>
      <c r="B61" t="s">
        <v>27</v>
      </c>
      <c r="C61">
        <v>150</v>
      </c>
      <c r="D61">
        <f t="shared" ref="D61:D68" si="1">E61/C61</f>
        <v>60</v>
      </c>
      <c r="E61" s="26">
        <v>9000</v>
      </c>
      <c r="K61" s="32"/>
    </row>
    <row r="62" spans="1:11" ht="15" x14ac:dyDescent="0.25">
      <c r="A62" s="5" t="s">
        <v>49</v>
      </c>
      <c r="B62" t="s">
        <v>27</v>
      </c>
      <c r="C62">
        <v>50</v>
      </c>
      <c r="D62">
        <f t="shared" si="1"/>
        <v>70</v>
      </c>
      <c r="E62" s="26">
        <v>3500</v>
      </c>
      <c r="K62" s="32"/>
    </row>
    <row r="63" spans="1:11" ht="15" x14ac:dyDescent="0.25">
      <c r="A63" s="5" t="s">
        <v>24</v>
      </c>
      <c r="B63" t="s">
        <v>28</v>
      </c>
      <c r="C63">
        <v>-50</v>
      </c>
      <c r="D63">
        <f t="shared" si="1"/>
        <v>70</v>
      </c>
      <c r="E63" s="26">
        <v>-3500</v>
      </c>
      <c r="F63" t="s">
        <v>61</v>
      </c>
      <c r="K63" s="32"/>
    </row>
    <row r="64" spans="1:11" ht="15" x14ac:dyDescent="0.25">
      <c r="A64" s="5" t="s">
        <v>39</v>
      </c>
      <c r="B64" t="s">
        <v>27</v>
      </c>
      <c r="C64">
        <v>500</v>
      </c>
      <c r="D64">
        <v>60</v>
      </c>
      <c r="E64" s="26">
        <v>18000</v>
      </c>
      <c r="K64" s="32"/>
    </row>
    <row r="65" spans="1:11" ht="15" x14ac:dyDescent="0.25">
      <c r="A65" s="5" t="s">
        <v>50</v>
      </c>
      <c r="B65" t="s">
        <v>28</v>
      </c>
      <c r="C65">
        <v>-240</v>
      </c>
      <c r="D65" s="31">
        <f t="shared" si="1"/>
        <v>60</v>
      </c>
      <c r="E65" s="26">
        <v>-14400</v>
      </c>
      <c r="F65" t="s">
        <v>62</v>
      </c>
      <c r="K65" s="32"/>
    </row>
    <row r="66" spans="1:11" ht="15" x14ac:dyDescent="0.25">
      <c r="A66" s="5" t="s">
        <v>38</v>
      </c>
      <c r="B66" t="s">
        <v>27</v>
      </c>
      <c r="C66">
        <v>100</v>
      </c>
      <c r="D66">
        <f t="shared" si="1"/>
        <v>130</v>
      </c>
      <c r="E66" s="26">
        <v>13000</v>
      </c>
      <c r="K66" s="32"/>
    </row>
    <row r="67" spans="1:11" ht="15" x14ac:dyDescent="0.25">
      <c r="A67" s="5" t="s">
        <v>51</v>
      </c>
      <c r="B67" t="s">
        <v>28</v>
      </c>
      <c r="C67">
        <v>-120</v>
      </c>
      <c r="D67" s="27">
        <v>60.13</v>
      </c>
      <c r="E67" s="26">
        <v>-14200</v>
      </c>
      <c r="K67" s="32"/>
    </row>
    <row r="68" spans="1:11" ht="15.75" thickBot="1" x14ac:dyDescent="0.3">
      <c r="A68" s="5" t="s">
        <v>26</v>
      </c>
      <c r="B68" t="s">
        <v>27</v>
      </c>
      <c r="C68">
        <v>50</v>
      </c>
      <c r="D68">
        <f t="shared" si="1"/>
        <v>150</v>
      </c>
      <c r="E68" s="29">
        <v>7500</v>
      </c>
      <c r="I68" s="5" t="s">
        <v>24</v>
      </c>
      <c r="J68" s="3" t="s">
        <v>38</v>
      </c>
      <c r="K68" s="32"/>
    </row>
    <row r="69" spans="1:11" ht="15.75" thickTop="1" x14ac:dyDescent="0.25">
      <c r="E69" s="28">
        <f>SUM(E60:E68)</f>
        <v>21400</v>
      </c>
      <c r="K69" s="32"/>
    </row>
    <row r="70" spans="1:11" ht="15" x14ac:dyDescent="0.25">
      <c r="K70" s="32"/>
    </row>
    <row r="71" spans="1:11" ht="15" x14ac:dyDescent="0.25">
      <c r="K71" s="32"/>
    </row>
    <row r="72" spans="1:11" ht="15" x14ac:dyDescent="0.25">
      <c r="K72" s="32"/>
    </row>
    <row r="73" spans="1:11" ht="15" x14ac:dyDescent="0.25">
      <c r="K73" s="32"/>
    </row>
    <row r="74" spans="1:11" ht="15" x14ac:dyDescent="0.25">
      <c r="K74" s="3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2</xdr:col>
                <xdr:colOff>371475</xdr:colOff>
                <xdr:row>4</xdr:row>
                <xdr:rowOff>9525</xdr:rowOff>
              </from>
              <to>
                <xdr:col>5</xdr:col>
                <xdr:colOff>638175</xdr:colOff>
                <xdr:row>6</xdr:row>
                <xdr:rowOff>19050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>
              <from>
                <xdr:col>0</xdr:col>
                <xdr:colOff>495300</xdr:colOff>
                <xdr:row>17</xdr:row>
                <xdr:rowOff>28575</xdr:rowOff>
              </from>
              <to>
                <xdr:col>7</xdr:col>
                <xdr:colOff>76200</xdr:colOff>
                <xdr:row>21</xdr:row>
                <xdr:rowOff>38100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63" r:id="rId8">
          <objectPr defaultSize="0" autoPict="0" r:id="rId9">
            <anchor moveWithCells="1">
              <from>
                <xdr:col>5</xdr:col>
                <xdr:colOff>685800</xdr:colOff>
                <xdr:row>31</xdr:row>
                <xdr:rowOff>76200</xdr:rowOff>
              </from>
              <to>
                <xdr:col>10</xdr:col>
                <xdr:colOff>114300</xdr:colOff>
                <xdr:row>32</xdr:row>
                <xdr:rowOff>142875</xdr:rowOff>
              </to>
            </anchor>
          </objectPr>
        </oleObject>
      </mc:Choice>
      <mc:Fallback>
        <oleObject progId="Equation.DSMT4" shapeId="2063" r:id="rId8"/>
      </mc:Fallback>
    </mc:AlternateContent>
    <mc:AlternateContent xmlns:mc="http://schemas.openxmlformats.org/markup-compatibility/2006">
      <mc:Choice Requires="x14">
        <oleObject progId="Equation.DSMT4" shapeId="2064" r:id="rId10">
          <objectPr defaultSize="0" autoPict="0" r:id="rId11">
            <anchor moveWithCells="1">
              <from>
                <xdr:col>0</xdr:col>
                <xdr:colOff>276225</xdr:colOff>
                <xdr:row>48</xdr:row>
                <xdr:rowOff>85725</xdr:rowOff>
              </from>
              <to>
                <xdr:col>7</xdr:col>
                <xdr:colOff>304800</xdr:colOff>
                <xdr:row>52</xdr:row>
                <xdr:rowOff>104775</xdr:rowOff>
              </to>
            </anchor>
          </objectPr>
        </oleObject>
      </mc:Choice>
      <mc:Fallback>
        <oleObject progId="Equation.DSMT4" shapeId="2064" r:id="rId10"/>
      </mc:Fallback>
    </mc:AlternateContent>
    <mc:AlternateContent xmlns:mc="http://schemas.openxmlformats.org/markup-compatibility/2006">
      <mc:Choice Requires="x14">
        <oleObject progId="Equation.DSMT4" shapeId="2065" r:id="rId12">
          <objectPr defaultSize="0" autoPict="0" r:id="rId13">
            <anchor moveWithCells="1">
              <from>
                <xdr:col>6</xdr:col>
                <xdr:colOff>428625</xdr:colOff>
                <xdr:row>65</xdr:row>
                <xdr:rowOff>47625</xdr:rowOff>
              </from>
              <to>
                <xdr:col>10</xdr:col>
                <xdr:colOff>9525</xdr:colOff>
                <xdr:row>66</xdr:row>
                <xdr:rowOff>152400</xdr:rowOff>
              </to>
            </anchor>
          </objectPr>
        </oleObject>
      </mc:Choice>
      <mc:Fallback>
        <oleObject progId="Equation.DSMT4" shapeId="2065" r:id="rId12"/>
      </mc:Fallback>
    </mc:AlternateContent>
    <mc:AlternateContent xmlns:mc="http://schemas.openxmlformats.org/markup-compatibility/2006">
      <mc:Choice Requires="x14">
        <oleObject progId="Equation.DSMT4" shapeId="2066" r:id="rId14">
          <objectPr defaultSize="0" autoPict="0" r:id="rId15">
            <anchor moveWithCells="1">
              <from>
                <xdr:col>13</xdr:col>
                <xdr:colOff>304800</xdr:colOff>
                <xdr:row>22</xdr:row>
                <xdr:rowOff>0</xdr:rowOff>
              </from>
              <to>
                <xdr:col>15</xdr:col>
                <xdr:colOff>19050</xdr:colOff>
                <xdr:row>23</xdr:row>
                <xdr:rowOff>57150</xdr:rowOff>
              </to>
            </anchor>
          </objectPr>
        </oleObject>
      </mc:Choice>
      <mc:Fallback>
        <oleObject progId="Equation.DSMT4" shapeId="2066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rightToLeft="1" topLeftCell="A12" workbookViewId="0">
      <selection activeCell="E32" sqref="E32"/>
    </sheetView>
  </sheetViews>
  <sheetFormatPr defaultRowHeight="14.25" x14ac:dyDescent="0.2"/>
  <cols>
    <col min="1" max="1" width="10" customWidth="1"/>
    <col min="2" max="2" width="12" customWidth="1"/>
    <col min="3" max="3" width="11.375" customWidth="1"/>
    <col min="4" max="4" width="10" customWidth="1"/>
  </cols>
  <sheetData>
    <row r="1" spans="1:11" ht="15" x14ac:dyDescent="0.25">
      <c r="A1" s="1" t="s">
        <v>65</v>
      </c>
    </row>
    <row r="3" spans="1:11" ht="15" x14ac:dyDescent="0.25">
      <c r="A3" s="35" t="s">
        <v>20</v>
      </c>
      <c r="B3" s="35" t="s">
        <v>19</v>
      </c>
      <c r="C3" s="35" t="s">
        <v>31</v>
      </c>
      <c r="D3" s="35" t="s">
        <v>45</v>
      </c>
      <c r="F3" s="41" t="s">
        <v>71</v>
      </c>
      <c r="G3" s="41"/>
    </row>
    <row r="5" spans="1:11" x14ac:dyDescent="0.2">
      <c r="A5" t="s">
        <v>47</v>
      </c>
      <c r="B5" s="4">
        <v>50</v>
      </c>
      <c r="C5" s="4">
        <v>50</v>
      </c>
      <c r="D5" s="8">
        <f>C5*B5</f>
        <v>2500</v>
      </c>
    </row>
    <row r="6" spans="1:11" x14ac:dyDescent="0.2">
      <c r="A6" t="s">
        <v>66</v>
      </c>
      <c r="B6" s="4">
        <v>150</v>
      </c>
      <c r="C6" s="4">
        <v>60</v>
      </c>
      <c r="D6" s="8">
        <f t="shared" ref="D6:D10" si="0">C6*B6</f>
        <v>9000</v>
      </c>
    </row>
    <row r="7" spans="1:11" x14ac:dyDescent="0.2">
      <c r="A7" t="s">
        <v>67</v>
      </c>
      <c r="B7" s="4">
        <v>50</v>
      </c>
      <c r="C7" s="4">
        <v>70</v>
      </c>
      <c r="D7" s="8">
        <f t="shared" si="0"/>
        <v>3500</v>
      </c>
    </row>
    <row r="8" spans="1:11" x14ac:dyDescent="0.2">
      <c r="A8" t="s">
        <v>68</v>
      </c>
      <c r="B8" s="4">
        <v>300</v>
      </c>
      <c r="C8" s="4">
        <v>60</v>
      </c>
      <c r="D8" s="8">
        <f t="shared" si="0"/>
        <v>18000</v>
      </c>
    </row>
    <row r="9" spans="1:11" x14ac:dyDescent="0.2">
      <c r="A9" t="s">
        <v>69</v>
      </c>
      <c r="B9" s="4">
        <v>100</v>
      </c>
      <c r="C9" s="4">
        <v>130</v>
      </c>
      <c r="D9" s="8">
        <f t="shared" si="0"/>
        <v>13000</v>
      </c>
      <c r="F9" t="s">
        <v>72</v>
      </c>
    </row>
    <row r="10" spans="1:11" ht="15" thickBot="1" x14ac:dyDescent="0.25">
      <c r="A10" t="s">
        <v>70</v>
      </c>
      <c r="B10" s="39">
        <v>50</v>
      </c>
      <c r="C10" s="39">
        <v>150</v>
      </c>
      <c r="D10" s="40">
        <f t="shared" si="0"/>
        <v>7500</v>
      </c>
    </row>
    <row r="11" spans="1:11" ht="15" thickTop="1" x14ac:dyDescent="0.2">
      <c r="B11" s="4">
        <f>SUM(B5:B10)</f>
        <v>700</v>
      </c>
      <c r="C11" s="6">
        <f>D11/B11</f>
        <v>76.428571428571431</v>
      </c>
      <c r="D11" s="8">
        <f>SUM(D5:D10)</f>
        <v>53500</v>
      </c>
    </row>
    <row r="12" spans="1:11" x14ac:dyDescent="0.2">
      <c r="I12" t="s">
        <v>73</v>
      </c>
    </row>
    <row r="16" spans="1:11" ht="1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8" spans="1:11" ht="15" x14ac:dyDescent="0.25">
      <c r="A18" s="42" t="s">
        <v>74</v>
      </c>
      <c r="B18" s="42"/>
    </row>
    <row r="19" spans="1:11" ht="15" x14ac:dyDescent="0.25">
      <c r="F19" s="23"/>
      <c r="J19" t="s">
        <v>75</v>
      </c>
      <c r="K19" t="s">
        <v>76</v>
      </c>
    </row>
    <row r="20" spans="1:11" ht="15" x14ac:dyDescent="0.25">
      <c r="A20" s="23" t="s">
        <v>21</v>
      </c>
      <c r="B20" s="23" t="s">
        <v>43</v>
      </c>
      <c r="C20" s="23" t="s">
        <v>64</v>
      </c>
      <c r="D20" s="23" t="s">
        <v>31</v>
      </c>
      <c r="E20" s="23" t="s">
        <v>45</v>
      </c>
      <c r="F20" s="23"/>
      <c r="J20" s="4" t="s">
        <v>5</v>
      </c>
    </row>
    <row r="21" spans="1:11" ht="15" x14ac:dyDescent="0.25">
      <c r="A21" s="5" t="s">
        <v>46</v>
      </c>
      <c r="B21" t="s">
        <v>47</v>
      </c>
      <c r="C21">
        <v>50</v>
      </c>
      <c r="D21">
        <v>50</v>
      </c>
      <c r="E21">
        <f>D21*C21</f>
        <v>2500</v>
      </c>
      <c r="F21" s="23"/>
    </row>
    <row r="22" spans="1:11" ht="15" x14ac:dyDescent="0.25">
      <c r="A22" s="5" t="s">
        <v>48</v>
      </c>
      <c r="B22" t="s">
        <v>27</v>
      </c>
      <c r="C22">
        <v>150</v>
      </c>
      <c r="D22">
        <v>60</v>
      </c>
      <c r="E22">
        <f t="shared" ref="E22:E23" si="1">D22*C22</f>
        <v>9000</v>
      </c>
      <c r="F22" s="23"/>
    </row>
    <row r="23" spans="1:11" ht="15" x14ac:dyDescent="0.25">
      <c r="A23" s="5" t="s">
        <v>49</v>
      </c>
      <c r="B23" t="s">
        <v>27</v>
      </c>
      <c r="C23">
        <v>50</v>
      </c>
      <c r="D23">
        <v>70</v>
      </c>
      <c r="E23">
        <f t="shared" si="1"/>
        <v>3500</v>
      </c>
      <c r="F23" s="23"/>
      <c r="J23" s="4"/>
    </row>
    <row r="24" spans="1:11" ht="15" x14ac:dyDescent="0.25">
      <c r="A24" s="5" t="s">
        <v>24</v>
      </c>
      <c r="B24" t="s">
        <v>28</v>
      </c>
      <c r="C24">
        <v>50</v>
      </c>
      <c r="D24">
        <v>60</v>
      </c>
      <c r="E24">
        <f>-C24*D24</f>
        <v>-3000</v>
      </c>
      <c r="F24" s="23" t="s">
        <v>5</v>
      </c>
      <c r="J24" s="4"/>
    </row>
    <row r="25" spans="1:11" ht="15" x14ac:dyDescent="0.25">
      <c r="A25" s="5" t="s">
        <v>39</v>
      </c>
      <c r="B25" t="s">
        <v>27</v>
      </c>
      <c r="C25">
        <v>300</v>
      </c>
      <c r="D25">
        <v>60</v>
      </c>
      <c r="E25">
        <f>D25*C25</f>
        <v>18000</v>
      </c>
      <c r="F25" s="23"/>
      <c r="J25" s="4" t="s">
        <v>7</v>
      </c>
    </row>
    <row r="26" spans="1:11" ht="15" x14ac:dyDescent="0.25">
      <c r="A26" s="5" t="s">
        <v>50</v>
      </c>
      <c r="B26" t="s">
        <v>28</v>
      </c>
      <c r="C26">
        <v>-240</v>
      </c>
      <c r="D26">
        <v>60</v>
      </c>
      <c r="E26">
        <f>D26*C26</f>
        <v>-14400</v>
      </c>
      <c r="F26" s="23" t="s">
        <v>7</v>
      </c>
      <c r="J26" s="4"/>
    </row>
    <row r="27" spans="1:11" ht="15" x14ac:dyDescent="0.25">
      <c r="A27" s="5" t="s">
        <v>38</v>
      </c>
      <c r="B27" t="s">
        <v>27</v>
      </c>
      <c r="C27">
        <v>100</v>
      </c>
      <c r="D27">
        <v>130</v>
      </c>
      <c r="E27">
        <f>D27*C27</f>
        <v>13000</v>
      </c>
      <c r="F27" s="23"/>
      <c r="J27" s="4"/>
    </row>
    <row r="28" spans="1:11" ht="15" x14ac:dyDescent="0.25">
      <c r="A28" s="5" t="s">
        <v>51</v>
      </c>
      <c r="B28" t="s">
        <v>28</v>
      </c>
      <c r="C28" s="21">
        <v>-120</v>
      </c>
      <c r="D28">
        <v>79.44</v>
      </c>
      <c r="E28" s="21">
        <f>D28*C28</f>
        <v>-9532.7999999999993</v>
      </c>
      <c r="F28" s="23" t="s">
        <v>8</v>
      </c>
      <c r="J28" s="4"/>
    </row>
    <row r="29" spans="1:11" ht="15.75" thickBot="1" x14ac:dyDescent="0.3">
      <c r="A29" s="5" t="s">
        <v>26</v>
      </c>
      <c r="B29" t="s">
        <v>27</v>
      </c>
      <c r="C29" s="43">
        <v>50</v>
      </c>
      <c r="D29" s="20">
        <v>150</v>
      </c>
      <c r="E29" s="43">
        <f>D29*C29</f>
        <v>7500</v>
      </c>
      <c r="F29" s="23"/>
      <c r="J29" s="4"/>
    </row>
    <row r="30" spans="1:11" ht="15.75" thickTop="1" x14ac:dyDescent="0.25">
      <c r="F30" s="23"/>
      <c r="J30" s="4" t="s">
        <v>8</v>
      </c>
    </row>
    <row r="31" spans="1:11" ht="15" x14ac:dyDescent="0.25">
      <c r="E31" s="2">
        <v>26567</v>
      </c>
      <c r="F31" s="23"/>
      <c r="J31" s="4"/>
    </row>
    <row r="32" spans="1:11" ht="15" x14ac:dyDescent="0.25">
      <c r="F32" s="23"/>
      <c r="J32" s="4"/>
    </row>
    <row r="33" spans="6:10" ht="15" x14ac:dyDescent="0.25">
      <c r="F33" s="23"/>
      <c r="J33" s="4"/>
    </row>
    <row r="34" spans="6:10" ht="15" x14ac:dyDescent="0.25">
      <c r="F34" s="23"/>
    </row>
    <row r="35" spans="6:10" ht="15" x14ac:dyDescent="0.25">
      <c r="F35" s="23"/>
    </row>
    <row r="36" spans="6:10" ht="15" x14ac:dyDescent="0.25">
      <c r="F36" s="23"/>
    </row>
    <row r="37" spans="6:10" ht="15" x14ac:dyDescent="0.25">
      <c r="F37" s="23"/>
    </row>
    <row r="38" spans="6:10" ht="15" x14ac:dyDescent="0.25">
      <c r="F38" s="23"/>
    </row>
  </sheetData>
  <mergeCells count="2">
    <mergeCell ref="F3:G3"/>
    <mergeCell ref="A18:B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>
              <from>
                <xdr:col>5</xdr:col>
                <xdr:colOff>581025</xdr:colOff>
                <xdr:row>4</xdr:row>
                <xdr:rowOff>0</xdr:rowOff>
              </from>
              <to>
                <xdr:col>8</xdr:col>
                <xdr:colOff>390525</xdr:colOff>
                <xdr:row>7</xdr:row>
                <xdr:rowOff>0</xdr:rowOff>
              </to>
            </anchor>
          </objectPr>
        </oleObject>
      </mc:Choice>
      <mc:Fallback>
        <oleObject progId="Equation.DSMT4" shapeId="3073" r:id="rId4"/>
      </mc:Fallback>
    </mc:AlternateContent>
    <mc:AlternateContent xmlns:mc="http://schemas.openxmlformats.org/markup-compatibility/2006">
      <mc:Choice Requires="x14">
        <oleObject progId="Equation.DSMT4" shapeId="3074" r:id="rId6">
          <objectPr defaultSize="0" autoPict="0" r:id="rId7">
            <anchor moveWithCells="1">
              <from>
                <xdr:col>5</xdr:col>
                <xdr:colOff>9525</xdr:colOff>
                <xdr:row>9</xdr:row>
                <xdr:rowOff>9525</xdr:rowOff>
              </from>
              <to>
                <xdr:col>8</xdr:col>
                <xdr:colOff>323850</xdr:colOff>
                <xdr:row>10</xdr:row>
                <xdr:rowOff>190500</xdr:rowOff>
              </to>
            </anchor>
          </objectPr>
        </oleObject>
      </mc:Choice>
      <mc:Fallback>
        <oleObject progId="Equation.DSMT4" shapeId="3074" r:id="rId6"/>
      </mc:Fallback>
    </mc:AlternateContent>
    <mc:AlternateContent xmlns:mc="http://schemas.openxmlformats.org/markup-compatibility/2006">
      <mc:Choice Requires="x14">
        <oleObject progId="Equation.DSMT4" shapeId="3075" r:id="rId8">
          <objectPr defaultSize="0" autoPict="0" r:id="rId9">
            <anchor moveWithCells="1">
              <from>
                <xdr:col>10</xdr:col>
                <xdr:colOff>38100</xdr:colOff>
                <xdr:row>19</xdr:row>
                <xdr:rowOff>76200</xdr:rowOff>
              </from>
              <to>
                <xdr:col>12</xdr:col>
                <xdr:colOff>666750</xdr:colOff>
                <xdr:row>22</xdr:row>
                <xdr:rowOff>9525</xdr:rowOff>
              </to>
            </anchor>
          </objectPr>
        </oleObject>
      </mc:Choice>
      <mc:Fallback>
        <oleObject progId="Equation.DSMT4" shapeId="3075" r:id="rId8"/>
      </mc:Fallback>
    </mc:AlternateContent>
    <mc:AlternateContent xmlns:mc="http://schemas.openxmlformats.org/markup-compatibility/2006">
      <mc:Choice Requires="x14">
        <oleObject progId="Equation.DSMT4" shapeId="3076" r:id="rId10">
          <objectPr defaultSize="0" autoPict="0" r:id="rId11">
            <anchor moveWithCells="1">
              <from>
                <xdr:col>10</xdr:col>
                <xdr:colOff>0</xdr:colOff>
                <xdr:row>24</xdr:row>
                <xdr:rowOff>76200</xdr:rowOff>
              </from>
              <to>
                <xdr:col>12</xdr:col>
                <xdr:colOff>628650</xdr:colOff>
                <xdr:row>27</xdr:row>
                <xdr:rowOff>9525</xdr:rowOff>
              </to>
            </anchor>
          </objectPr>
        </oleObject>
      </mc:Choice>
      <mc:Fallback>
        <oleObject progId="Equation.DSMT4" shapeId="3076" r:id="rId10"/>
      </mc:Fallback>
    </mc:AlternateContent>
    <mc:AlternateContent xmlns:mc="http://schemas.openxmlformats.org/markup-compatibility/2006">
      <mc:Choice Requires="x14">
        <oleObject progId="Equation.DSMT4" shapeId="3077" r:id="rId12">
          <objectPr defaultSize="0" autoPict="0" r:id="rId13">
            <anchor moveWithCells="1">
              <from>
                <xdr:col>10</xdr:col>
                <xdr:colOff>0</xdr:colOff>
                <xdr:row>29</xdr:row>
                <xdr:rowOff>76200</xdr:rowOff>
              </from>
              <to>
                <xdr:col>12</xdr:col>
                <xdr:colOff>628650</xdr:colOff>
                <xdr:row>32</xdr:row>
                <xdr:rowOff>0</xdr:rowOff>
              </to>
            </anchor>
          </objectPr>
        </oleObject>
      </mc:Choice>
      <mc:Fallback>
        <oleObject progId="Equation.DSMT4" shapeId="3077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rightToLeft="1" topLeftCell="A27" workbookViewId="0">
      <selection activeCell="G49" sqref="G49"/>
    </sheetView>
  </sheetViews>
  <sheetFormatPr defaultRowHeight="14.25" x14ac:dyDescent="0.2"/>
  <cols>
    <col min="1" max="1" width="15.25" bestFit="1" customWidth="1"/>
    <col min="6" max="6" width="15.5" bestFit="1" customWidth="1"/>
    <col min="9" max="9" width="10" customWidth="1"/>
  </cols>
  <sheetData>
    <row r="1" spans="1:10" ht="15" x14ac:dyDescent="0.25">
      <c r="A1" s="1" t="s">
        <v>77</v>
      </c>
      <c r="C1" s="1" t="s">
        <v>85</v>
      </c>
    </row>
    <row r="2" spans="1:10" ht="15" x14ac:dyDescent="0.25">
      <c r="A2" s="44" t="s">
        <v>78</v>
      </c>
      <c r="B2" s="44"/>
      <c r="H2" t="s">
        <v>5</v>
      </c>
      <c r="I2" t="s">
        <v>81</v>
      </c>
    </row>
    <row r="4" spans="1:10" x14ac:dyDescent="0.2">
      <c r="A4" t="s">
        <v>28</v>
      </c>
      <c r="B4" s="2">
        <v>300000</v>
      </c>
      <c r="I4" t="s">
        <v>82</v>
      </c>
      <c r="J4" s="2">
        <v>100000</v>
      </c>
    </row>
    <row r="5" spans="1:10" ht="15" thickBot="1" x14ac:dyDescent="0.25">
      <c r="A5" t="s">
        <v>79</v>
      </c>
      <c r="B5" s="46">
        <f>(-J7)</f>
        <v>-120000</v>
      </c>
      <c r="C5" t="s">
        <v>5</v>
      </c>
      <c r="I5" t="s">
        <v>27</v>
      </c>
      <c r="J5" s="2">
        <v>160000</v>
      </c>
    </row>
    <row r="6" spans="1:10" ht="15.75" thickTop="1" thickBot="1" x14ac:dyDescent="0.25">
      <c r="A6" t="s">
        <v>80</v>
      </c>
      <c r="B6" s="2">
        <f>SUM(B4:B5)</f>
        <v>180000</v>
      </c>
      <c r="I6" t="s">
        <v>83</v>
      </c>
      <c r="J6" s="46">
        <v>-140000</v>
      </c>
    </row>
    <row r="7" spans="1:10" ht="15" thickTop="1" x14ac:dyDescent="0.2">
      <c r="J7" s="2">
        <f>SUM(J4:J6)</f>
        <v>120000</v>
      </c>
    </row>
    <row r="8" spans="1:10" x14ac:dyDescent="0.2">
      <c r="J8" s="2"/>
    </row>
    <row r="9" spans="1:10" x14ac:dyDescent="0.2">
      <c r="J9" s="2"/>
    </row>
    <row r="10" spans="1:10" x14ac:dyDescent="0.2">
      <c r="J10" s="2"/>
    </row>
    <row r="11" spans="1:10" ht="15" x14ac:dyDescent="0.25">
      <c r="A11" s="44" t="s">
        <v>84</v>
      </c>
      <c r="B11" s="44"/>
      <c r="J11" s="2"/>
    </row>
    <row r="12" spans="1:10" x14ac:dyDescent="0.2">
      <c r="H12" t="s">
        <v>7</v>
      </c>
      <c r="I12" t="s">
        <v>82</v>
      </c>
      <c r="J12" s="2">
        <v>140000</v>
      </c>
    </row>
    <row r="13" spans="1:10" x14ac:dyDescent="0.2">
      <c r="A13" t="s">
        <v>28</v>
      </c>
      <c r="B13" s="2">
        <v>400000</v>
      </c>
      <c r="I13" t="s">
        <v>27</v>
      </c>
      <c r="J13" s="2">
        <v>200000</v>
      </c>
    </row>
    <row r="14" spans="1:10" ht="15" thickBot="1" x14ac:dyDescent="0.25">
      <c r="A14" t="s">
        <v>79</v>
      </c>
      <c r="B14" s="46">
        <f>(-J15)</f>
        <v>-280000</v>
      </c>
      <c r="C14" t="s">
        <v>7</v>
      </c>
      <c r="I14" t="s">
        <v>83</v>
      </c>
      <c r="J14" s="46">
        <v>-60000</v>
      </c>
    </row>
    <row r="15" spans="1:10" ht="15" thickTop="1" x14ac:dyDescent="0.2">
      <c r="A15" t="s">
        <v>80</v>
      </c>
      <c r="B15" s="2">
        <f>SUM(B13:B14)</f>
        <v>120000</v>
      </c>
      <c r="J15" s="2">
        <f>SUM(J12:J14)</f>
        <v>280000</v>
      </c>
    </row>
    <row r="17" spans="1:10" s="19" customFormat="1" x14ac:dyDescent="0.2"/>
    <row r="20" spans="1:10" ht="15" x14ac:dyDescent="0.25">
      <c r="A20" s="1" t="s">
        <v>86</v>
      </c>
    </row>
    <row r="23" spans="1:10" ht="15" x14ac:dyDescent="0.25">
      <c r="A23" s="44" t="s">
        <v>78</v>
      </c>
      <c r="B23" s="44"/>
      <c r="E23" s="45"/>
      <c r="H23" t="s">
        <v>5</v>
      </c>
      <c r="I23" t="s">
        <v>81</v>
      </c>
    </row>
    <row r="25" spans="1:10" x14ac:dyDescent="0.2">
      <c r="A25" t="s">
        <v>28</v>
      </c>
      <c r="B25" s="2">
        <v>300000</v>
      </c>
      <c r="I25" t="s">
        <v>82</v>
      </c>
      <c r="J25" s="2">
        <v>100000</v>
      </c>
    </row>
    <row r="26" spans="1:10" ht="15" thickBot="1" x14ac:dyDescent="0.25">
      <c r="A26" t="s">
        <v>79</v>
      </c>
      <c r="B26" s="46">
        <f>(-J28)</f>
        <v>-150000</v>
      </c>
      <c r="C26" t="s">
        <v>5</v>
      </c>
      <c r="I26" t="s">
        <v>27</v>
      </c>
      <c r="J26" s="2">
        <v>160000</v>
      </c>
    </row>
    <row r="27" spans="1:10" ht="15.75" thickTop="1" thickBot="1" x14ac:dyDescent="0.25">
      <c r="A27" t="s">
        <v>80</v>
      </c>
      <c r="B27" s="2">
        <f>SUM(B25:B26)</f>
        <v>150000</v>
      </c>
      <c r="I27" t="s">
        <v>83</v>
      </c>
      <c r="J27" s="46">
        <v>-110000</v>
      </c>
    </row>
    <row r="28" spans="1:10" ht="15" thickTop="1" x14ac:dyDescent="0.2">
      <c r="J28" s="2">
        <f>SUM(J25:J27)</f>
        <v>150000</v>
      </c>
    </row>
    <row r="29" spans="1:10" x14ac:dyDescent="0.2">
      <c r="J29" s="2"/>
    </row>
    <row r="30" spans="1:10" x14ac:dyDescent="0.2">
      <c r="J30" s="2"/>
    </row>
    <row r="31" spans="1:10" x14ac:dyDescent="0.2">
      <c r="J31" s="2"/>
    </row>
    <row r="32" spans="1:10" ht="15" x14ac:dyDescent="0.25">
      <c r="A32" s="44" t="s">
        <v>84</v>
      </c>
      <c r="B32" s="44"/>
      <c r="J32" s="2"/>
    </row>
    <row r="33" spans="1:16" x14ac:dyDescent="0.2">
      <c r="H33" t="s">
        <v>7</v>
      </c>
      <c r="I33" t="s">
        <v>82</v>
      </c>
      <c r="J33" s="2">
        <v>110000</v>
      </c>
    </row>
    <row r="34" spans="1:16" x14ac:dyDescent="0.2">
      <c r="A34" t="s">
        <v>28</v>
      </c>
      <c r="B34" s="2">
        <v>400000</v>
      </c>
      <c r="I34" t="s">
        <v>27</v>
      </c>
      <c r="J34" s="2">
        <v>200000</v>
      </c>
    </row>
    <row r="35" spans="1:16" ht="15" thickBot="1" x14ac:dyDescent="0.25">
      <c r="A35" t="s">
        <v>79</v>
      </c>
      <c r="B35" s="46">
        <f>(-J36)</f>
        <v>-250000</v>
      </c>
      <c r="C35" t="s">
        <v>7</v>
      </c>
      <c r="I35" t="s">
        <v>83</v>
      </c>
      <c r="J35" s="46">
        <v>-60000</v>
      </c>
    </row>
    <row r="36" spans="1:16" ht="15" thickTop="1" x14ac:dyDescent="0.2">
      <c r="A36" t="s">
        <v>80</v>
      </c>
      <c r="B36" s="2">
        <f>SUM(B34:B35)</f>
        <v>150000</v>
      </c>
      <c r="J36" s="2">
        <f>SUM(J33:J35)</f>
        <v>250000</v>
      </c>
    </row>
    <row r="40" spans="1:16" ht="1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2" spans="1:16" ht="15" x14ac:dyDescent="0.25">
      <c r="A42" s="1" t="s">
        <v>87</v>
      </c>
    </row>
    <row r="43" spans="1:16" ht="15" x14ac:dyDescent="0.25">
      <c r="B43" s="15" t="s">
        <v>90</v>
      </c>
      <c r="C43" s="15" t="s">
        <v>91</v>
      </c>
      <c r="E43" s="9"/>
      <c r="G43" s="15" t="s">
        <v>90</v>
      </c>
      <c r="H43" s="15" t="s">
        <v>91</v>
      </c>
    </row>
    <row r="44" spans="1:16" x14ac:dyDescent="0.2">
      <c r="A44" t="s">
        <v>88</v>
      </c>
      <c r="B44" s="2">
        <v>140000</v>
      </c>
      <c r="C44" s="2">
        <v>110000</v>
      </c>
      <c r="E44" s="9"/>
      <c r="F44" t="s">
        <v>94</v>
      </c>
      <c r="G44" s="2">
        <v>140000</v>
      </c>
      <c r="H44" s="2">
        <v>110000</v>
      </c>
    </row>
    <row r="45" spans="1:16" x14ac:dyDescent="0.2">
      <c r="A45" t="s">
        <v>89</v>
      </c>
      <c r="B45" s="2">
        <v>180000</v>
      </c>
      <c r="C45" s="2">
        <v>150000</v>
      </c>
      <c r="E45" s="9"/>
      <c r="F45" t="s">
        <v>95</v>
      </c>
      <c r="G45" s="2">
        <v>120000</v>
      </c>
      <c r="H45" s="2">
        <v>150000</v>
      </c>
    </row>
    <row r="46" spans="1:16" x14ac:dyDescent="0.2">
      <c r="E46" s="9"/>
    </row>
    <row r="47" spans="1:16" ht="15" x14ac:dyDescent="0.25">
      <c r="A47" s="1" t="s">
        <v>92</v>
      </c>
      <c r="C47" s="1" t="s">
        <v>93</v>
      </c>
      <c r="E47" s="9"/>
      <c r="F47" s="1" t="s">
        <v>96</v>
      </c>
      <c r="H47" s="1" t="s">
        <v>97</v>
      </c>
    </row>
    <row r="48" spans="1:16" x14ac:dyDescent="0.2">
      <c r="E48" s="9"/>
    </row>
    <row r="49" spans="5:5" x14ac:dyDescent="0.2">
      <c r="E49" s="9"/>
    </row>
    <row r="50" spans="5:5" x14ac:dyDescent="0.2">
      <c r="E50" s="9"/>
    </row>
    <row r="51" spans="5:5" x14ac:dyDescent="0.2">
      <c r="E51" s="9"/>
    </row>
  </sheetData>
  <mergeCells count="4">
    <mergeCell ref="A2:B2"/>
    <mergeCell ref="A11:B11"/>
    <mergeCell ref="A23:B23"/>
    <mergeCell ref="A32:B3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rightToLeft="1" workbookViewId="0">
      <selection activeCell="E17" sqref="E17"/>
    </sheetView>
  </sheetViews>
  <sheetFormatPr defaultRowHeight="14.25" x14ac:dyDescent="0.2"/>
  <sheetData>
    <row r="1" spans="1:10" ht="15" x14ac:dyDescent="0.25">
      <c r="A1" s="1" t="s">
        <v>98</v>
      </c>
      <c r="J1" s="10"/>
    </row>
    <row r="2" spans="1:10" ht="15" x14ac:dyDescent="0.25">
      <c r="J2" s="10" t="s">
        <v>106</v>
      </c>
    </row>
    <row r="3" spans="1:10" ht="15" x14ac:dyDescent="0.25">
      <c r="A3" t="s">
        <v>99</v>
      </c>
      <c r="J3" s="10"/>
    </row>
    <row r="4" spans="1:10" x14ac:dyDescent="0.2">
      <c r="J4" s="12" t="s">
        <v>107</v>
      </c>
    </row>
    <row r="5" spans="1:10" ht="15" x14ac:dyDescent="0.25">
      <c r="J5" s="10"/>
    </row>
    <row r="6" spans="1:10" ht="15" x14ac:dyDescent="0.25">
      <c r="J6" s="10"/>
    </row>
    <row r="7" spans="1:10" ht="15" x14ac:dyDescent="0.25">
      <c r="A7" t="s">
        <v>100</v>
      </c>
      <c r="J7" s="10"/>
    </row>
    <row r="8" spans="1:10" ht="15" x14ac:dyDescent="0.25">
      <c r="J8" s="10" t="s">
        <v>108</v>
      </c>
    </row>
    <row r="9" spans="1:10" ht="15" x14ac:dyDescent="0.25">
      <c r="J9" s="10"/>
    </row>
    <row r="10" spans="1:10" ht="15" x14ac:dyDescent="0.25">
      <c r="J10" s="10"/>
    </row>
    <row r="11" spans="1:10" ht="15" x14ac:dyDescent="0.25">
      <c r="J11" s="10"/>
    </row>
    <row r="12" spans="1:10" ht="15" x14ac:dyDescent="0.25">
      <c r="A12" t="s">
        <v>101</v>
      </c>
      <c r="J12" s="10"/>
    </row>
    <row r="13" spans="1:10" ht="15" x14ac:dyDescent="0.25">
      <c r="J13" s="10" t="s">
        <v>104</v>
      </c>
    </row>
    <row r="14" spans="1:10" ht="15" x14ac:dyDescent="0.25">
      <c r="J14" s="10"/>
    </row>
    <row r="15" spans="1:10" ht="15" x14ac:dyDescent="0.25">
      <c r="A15" t="s">
        <v>102</v>
      </c>
      <c r="J15" s="10"/>
    </row>
    <row r="16" spans="1:10" ht="15" x14ac:dyDescent="0.25">
      <c r="A16" s="2">
        <v>28638</v>
      </c>
      <c r="J16" s="10" t="s">
        <v>109</v>
      </c>
    </row>
    <row r="17" spans="1:10" ht="15" x14ac:dyDescent="0.25">
      <c r="A17" t="s">
        <v>103</v>
      </c>
      <c r="J17" s="10"/>
    </row>
    <row r="18" spans="1:10" ht="15" x14ac:dyDescent="0.25">
      <c r="J18" s="10"/>
    </row>
    <row r="19" spans="1:10" ht="15" x14ac:dyDescent="0.25">
      <c r="A19" t="s">
        <v>105</v>
      </c>
      <c r="B19" s="2">
        <v>40000</v>
      </c>
      <c r="J19" s="10"/>
    </row>
    <row r="20" spans="1:10" ht="15" x14ac:dyDescent="0.25">
      <c r="A20" t="s">
        <v>47</v>
      </c>
      <c r="B20" s="2">
        <v>8800</v>
      </c>
      <c r="J20" s="10"/>
    </row>
    <row r="21" spans="1:10" ht="15.75" thickBot="1" x14ac:dyDescent="0.3">
      <c r="A21" t="s">
        <v>27</v>
      </c>
      <c r="B21" s="46">
        <v>-20350</v>
      </c>
      <c r="J21" s="10"/>
    </row>
    <row r="22" spans="1:10" ht="15.75" thickTop="1" x14ac:dyDescent="0.25">
      <c r="A22" t="s">
        <v>83</v>
      </c>
      <c r="B22" s="47">
        <f>SUM(B19:B21)</f>
        <v>28450</v>
      </c>
      <c r="J22" s="10"/>
    </row>
    <row r="23" spans="1:10" ht="15" x14ac:dyDescent="0.25">
      <c r="J23" s="10"/>
    </row>
    <row r="24" spans="1:10" ht="15" x14ac:dyDescent="0.25">
      <c r="J24" s="10"/>
    </row>
    <row r="25" spans="1:10" ht="15" x14ac:dyDescent="0.25">
      <c r="J25" s="10"/>
    </row>
    <row r="26" spans="1:10" ht="15" x14ac:dyDescent="0.25">
      <c r="J26" s="10"/>
    </row>
    <row r="27" spans="1:10" ht="15" x14ac:dyDescent="0.25">
      <c r="J27" s="10"/>
    </row>
    <row r="28" spans="1:10" ht="15" x14ac:dyDescent="0.25">
      <c r="J28" s="10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5121" r:id="rId4">
          <objectPr defaultSize="0" autoPict="0" r:id="rId5">
            <anchor moveWithCells="1">
              <from>
                <xdr:col>2</xdr:col>
                <xdr:colOff>0</xdr:colOff>
                <xdr:row>1</xdr:row>
                <xdr:rowOff>180975</xdr:rowOff>
              </from>
              <to>
                <xdr:col>6</xdr:col>
                <xdr:colOff>485775</xdr:colOff>
                <xdr:row>3</xdr:row>
                <xdr:rowOff>57150</xdr:rowOff>
              </to>
            </anchor>
          </objectPr>
        </oleObject>
      </mc:Choice>
      <mc:Fallback>
        <oleObject progId="Equation.DSMT4" shapeId="5121" r:id="rId4"/>
      </mc:Fallback>
    </mc:AlternateContent>
    <mc:AlternateContent xmlns:mc="http://schemas.openxmlformats.org/markup-compatibility/2006">
      <mc:Choice Requires="x14">
        <oleObject progId="Equation.DSMT4" shapeId="5122" r:id="rId6">
          <objectPr defaultSize="0" autoPict="0" r:id="rId7">
            <anchor moveWithCells="1">
              <from>
                <xdr:col>2</xdr:col>
                <xdr:colOff>600075</xdr:colOff>
                <xdr:row>6</xdr:row>
                <xdr:rowOff>28575</xdr:rowOff>
              </from>
              <to>
                <xdr:col>7</xdr:col>
                <xdr:colOff>676275</xdr:colOff>
                <xdr:row>9</xdr:row>
                <xdr:rowOff>161925</xdr:rowOff>
              </to>
            </anchor>
          </objectPr>
        </oleObject>
      </mc:Choice>
      <mc:Fallback>
        <oleObject progId="Equation.DSMT4" shapeId="5122" r:id="rId6"/>
      </mc:Fallback>
    </mc:AlternateContent>
    <mc:AlternateContent xmlns:mc="http://schemas.openxmlformats.org/markup-compatibility/2006">
      <mc:Choice Requires="x14">
        <oleObject progId="Equation.DSMT4" shapeId="5123" r:id="rId8">
          <objectPr defaultSize="0" autoPict="0" r:id="rId9">
            <anchor moveWithCells="1">
              <from>
                <xdr:col>2</xdr:col>
                <xdr:colOff>676275</xdr:colOff>
                <xdr:row>11</xdr:row>
                <xdr:rowOff>28575</xdr:rowOff>
              </from>
              <to>
                <xdr:col>6</xdr:col>
                <xdr:colOff>190500</xdr:colOff>
                <xdr:row>12</xdr:row>
                <xdr:rowOff>123825</xdr:rowOff>
              </to>
            </anchor>
          </objectPr>
        </oleObject>
      </mc:Choice>
      <mc:Fallback>
        <oleObject progId="Equation.DSMT4" shapeId="5123" r:id="rId8"/>
      </mc:Fallback>
    </mc:AlternateContent>
    <mc:AlternateContent xmlns:mc="http://schemas.openxmlformats.org/markup-compatibility/2006">
      <mc:Choice Requires="x14">
        <oleObject progId="Equation.DSMT4" shapeId="5124" r:id="rId10">
          <objectPr defaultSize="0" autoPict="0" r:id="rId11">
            <anchor moveWithCells="1">
              <from>
                <xdr:col>2</xdr:col>
                <xdr:colOff>95250</xdr:colOff>
                <xdr:row>13</xdr:row>
                <xdr:rowOff>180975</xdr:rowOff>
              </from>
              <to>
                <xdr:col>6</xdr:col>
                <xdr:colOff>561975</xdr:colOff>
                <xdr:row>15</xdr:row>
                <xdr:rowOff>133350</xdr:rowOff>
              </to>
            </anchor>
          </objectPr>
        </oleObject>
      </mc:Choice>
      <mc:Fallback>
        <oleObject progId="Equation.DSMT4" shapeId="5124" r:id="rId10"/>
      </mc:Fallback>
    </mc:AlternateContent>
    <mc:AlternateContent xmlns:mc="http://schemas.openxmlformats.org/markup-compatibility/2006">
      <mc:Choice Requires="x14">
        <oleObject progId="Equation.DSMT4" shapeId="5125" r:id="rId12">
          <objectPr defaultSize="0" autoPict="0" r:id="rId13">
            <anchor moveWithCells="1">
              <from>
                <xdr:col>11</xdr:col>
                <xdr:colOff>171450</xdr:colOff>
                <xdr:row>2</xdr:row>
                <xdr:rowOff>114300</xdr:rowOff>
              </from>
              <to>
                <xdr:col>14</xdr:col>
                <xdr:colOff>352425</xdr:colOff>
                <xdr:row>4</xdr:row>
                <xdr:rowOff>114300</xdr:rowOff>
              </to>
            </anchor>
          </objectPr>
        </oleObject>
      </mc:Choice>
      <mc:Fallback>
        <oleObject progId="Equation.DSMT4" shapeId="5125" r:id="rId12"/>
      </mc:Fallback>
    </mc:AlternateContent>
    <mc:AlternateContent xmlns:mc="http://schemas.openxmlformats.org/markup-compatibility/2006">
      <mc:Choice Requires="x14">
        <oleObject progId="Equation.DSMT4" shapeId="5126" r:id="rId14">
          <objectPr defaultSize="0" autoPict="0" r:id="rId15">
            <anchor moveWithCells="1">
              <from>
                <xdr:col>12</xdr:col>
                <xdr:colOff>0</xdr:colOff>
                <xdr:row>7</xdr:row>
                <xdr:rowOff>19050</xdr:rowOff>
              </from>
              <to>
                <xdr:col>16</xdr:col>
                <xdr:colOff>438150</xdr:colOff>
                <xdr:row>10</xdr:row>
                <xdr:rowOff>85725</xdr:rowOff>
              </to>
            </anchor>
          </objectPr>
        </oleObject>
      </mc:Choice>
      <mc:Fallback>
        <oleObject progId="Equation.DSMT4" shapeId="5126" r:id="rId14"/>
      </mc:Fallback>
    </mc:AlternateContent>
    <mc:AlternateContent xmlns:mc="http://schemas.openxmlformats.org/markup-compatibility/2006">
      <mc:Choice Requires="x14">
        <oleObject progId="Equation.DSMT4" shapeId="5127" r:id="rId16">
          <objectPr defaultSize="0" autoPict="0" r:id="rId17">
            <anchor moveWithCells="1">
              <from>
                <xdr:col>11</xdr:col>
                <xdr:colOff>171450</xdr:colOff>
                <xdr:row>12</xdr:row>
                <xdr:rowOff>28575</xdr:rowOff>
              </from>
              <to>
                <xdr:col>14</xdr:col>
                <xdr:colOff>200025</xdr:colOff>
                <xdr:row>13</xdr:row>
                <xdr:rowOff>171450</xdr:rowOff>
              </to>
            </anchor>
          </objectPr>
        </oleObject>
      </mc:Choice>
      <mc:Fallback>
        <oleObject progId="Equation.DSMT4" shapeId="5127" r:id="rId16"/>
      </mc:Fallback>
    </mc:AlternateContent>
    <mc:AlternateContent xmlns:mc="http://schemas.openxmlformats.org/markup-compatibility/2006">
      <mc:Choice Requires="x14">
        <oleObject progId="Equation.DSMT4" shapeId="5128" r:id="rId18">
          <objectPr defaultSize="0" autoPict="0" r:id="rId19">
            <anchor moveWithCells="1">
              <from>
                <xdr:col>11</xdr:col>
                <xdr:colOff>19050</xdr:colOff>
                <xdr:row>15</xdr:row>
                <xdr:rowOff>0</xdr:rowOff>
              </from>
              <to>
                <xdr:col>15</xdr:col>
                <xdr:colOff>581025</xdr:colOff>
                <xdr:row>17</xdr:row>
                <xdr:rowOff>0</xdr:rowOff>
              </to>
            </anchor>
          </objectPr>
        </oleObject>
      </mc:Choice>
      <mc:Fallback>
        <oleObject progId="Equation.DSMT4" shapeId="5128" r:id="rId1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rightToLeft="1" topLeftCell="A20" workbookViewId="0">
      <selection activeCell="A41" sqref="A41"/>
    </sheetView>
  </sheetViews>
  <sheetFormatPr defaultRowHeight="14.25" x14ac:dyDescent="0.2"/>
  <cols>
    <col min="1" max="1" width="14.875" style="45" customWidth="1"/>
    <col min="2" max="2" width="9.5" style="45" bestFit="1" customWidth="1"/>
    <col min="3" max="8" width="9" style="45"/>
    <col min="9" max="9" width="9.5" style="45" bestFit="1" customWidth="1"/>
    <col min="10" max="16384" width="9" style="45"/>
  </cols>
  <sheetData>
    <row r="1" spans="1:11" x14ac:dyDescent="0.2">
      <c r="A1" s="45" t="s">
        <v>110</v>
      </c>
    </row>
    <row r="3" spans="1:11" ht="15" x14ac:dyDescent="0.25">
      <c r="A3" s="50" t="s">
        <v>115</v>
      </c>
      <c r="G3" s="48" t="s">
        <v>5</v>
      </c>
      <c r="H3" s="45" t="s">
        <v>82</v>
      </c>
      <c r="I3" s="45">
        <v>0</v>
      </c>
    </row>
    <row r="4" spans="1:11" x14ac:dyDescent="0.2">
      <c r="A4" s="45" t="s">
        <v>28</v>
      </c>
      <c r="B4" s="45">
        <v>1000000</v>
      </c>
      <c r="H4" s="45" t="s">
        <v>27</v>
      </c>
      <c r="I4" s="45">
        <v>800000</v>
      </c>
    </row>
    <row r="5" spans="1:11" ht="15.75" thickBot="1" x14ac:dyDescent="0.3">
      <c r="A5" s="45" t="s">
        <v>111</v>
      </c>
      <c r="B5" s="46">
        <f>-I6</f>
        <v>-700000</v>
      </c>
      <c r="C5" s="48" t="s">
        <v>5</v>
      </c>
      <c r="H5" s="45" t="s">
        <v>112</v>
      </c>
      <c r="I5" s="46">
        <f>I6-I4</f>
        <v>-100000</v>
      </c>
      <c r="J5" s="45" t="s">
        <v>113</v>
      </c>
    </row>
    <row r="6" spans="1:11" ht="15.75" thickTop="1" x14ac:dyDescent="0.25">
      <c r="B6" s="45">
        <f>SUM(B4:B5)</f>
        <v>300000</v>
      </c>
      <c r="C6" s="48"/>
      <c r="H6" s="45" t="s">
        <v>111</v>
      </c>
      <c r="I6" s="45">
        <v>700000</v>
      </c>
    </row>
    <row r="7" spans="1:11" ht="15" x14ac:dyDescent="0.25">
      <c r="C7" s="48"/>
    </row>
    <row r="8" spans="1:11" ht="15" x14ac:dyDescent="0.25">
      <c r="A8" s="45" t="s">
        <v>114</v>
      </c>
      <c r="B8" s="49">
        <f>B6/B4</f>
        <v>0.3</v>
      </c>
      <c r="C8" s="48"/>
    </row>
    <row r="9" spans="1:11" ht="15" x14ac:dyDescent="0.25">
      <c r="C9" s="48"/>
    </row>
    <row r="10" spans="1:11" ht="15" x14ac:dyDescent="0.25">
      <c r="A10" s="51"/>
      <c r="B10" s="51"/>
      <c r="C10" s="52"/>
      <c r="D10" s="51"/>
      <c r="E10" s="51"/>
      <c r="F10" s="51"/>
      <c r="G10" s="51"/>
      <c r="H10" s="51"/>
      <c r="I10" s="51"/>
      <c r="J10" s="51"/>
      <c r="K10" s="51"/>
    </row>
    <row r="11" spans="1:11" ht="15" x14ac:dyDescent="0.25">
      <c r="C11" s="48"/>
    </row>
    <row r="13" spans="1:11" ht="15" x14ac:dyDescent="0.25">
      <c r="A13" s="50" t="s">
        <v>116</v>
      </c>
      <c r="G13" s="48" t="s">
        <v>7</v>
      </c>
      <c r="H13" s="45" t="s">
        <v>82</v>
      </c>
      <c r="I13" s="45">
        <v>100000</v>
      </c>
    </row>
    <row r="14" spans="1:11" x14ac:dyDescent="0.2">
      <c r="H14" s="45" t="s">
        <v>27</v>
      </c>
      <c r="I14" s="45">
        <v>800000</v>
      </c>
    </row>
    <row r="15" spans="1:11" ht="15" thickBot="1" x14ac:dyDescent="0.25">
      <c r="A15" s="45" t="s">
        <v>28</v>
      </c>
      <c r="B15" s="45">
        <v>1200000</v>
      </c>
      <c r="H15" s="45" t="s">
        <v>112</v>
      </c>
      <c r="I15" s="46">
        <v>-300000</v>
      </c>
    </row>
    <row r="16" spans="1:11" ht="16.5" thickTop="1" thickBot="1" x14ac:dyDescent="0.3">
      <c r="A16" s="45" t="s">
        <v>111</v>
      </c>
      <c r="B16" s="46">
        <f>-I16</f>
        <v>-600000</v>
      </c>
      <c r="C16" s="48" t="s">
        <v>7</v>
      </c>
      <c r="H16" s="45" t="s">
        <v>111</v>
      </c>
      <c r="I16" s="45">
        <f>SUM(I13:I15)</f>
        <v>600000</v>
      </c>
      <c r="J16" s="45" t="s">
        <v>113</v>
      </c>
    </row>
    <row r="17" spans="1:11" ht="15" thickTop="1" x14ac:dyDescent="0.2">
      <c r="B17" s="45">
        <f>SUM(B15:B16)</f>
        <v>600000</v>
      </c>
    </row>
    <row r="19" spans="1:11" x14ac:dyDescent="0.2">
      <c r="A19" s="45" t="s">
        <v>114</v>
      </c>
      <c r="B19" s="49">
        <f>B17/B15</f>
        <v>0.5</v>
      </c>
    </row>
    <row r="22" spans="1:11" x14ac:dyDescent="0.2">
      <c r="A22" s="45" t="s">
        <v>117</v>
      </c>
    </row>
    <row r="25" spans="1:1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 x14ac:dyDescent="0.25">
      <c r="A26" s="50" t="s">
        <v>118</v>
      </c>
      <c r="B26" s="45" t="s">
        <v>119</v>
      </c>
    </row>
    <row r="27" spans="1:11" x14ac:dyDescent="0.2">
      <c r="E27" s="45" t="s">
        <v>120</v>
      </c>
    </row>
    <row r="28" spans="1:11" x14ac:dyDescent="0.2">
      <c r="A28" s="45" t="s">
        <v>28</v>
      </c>
      <c r="B28" s="45">
        <v>400000</v>
      </c>
    </row>
    <row r="29" spans="1:11" ht="15.75" thickBot="1" x14ac:dyDescent="0.3">
      <c r="A29" s="45" t="s">
        <v>111</v>
      </c>
      <c r="B29" s="46">
        <f>B30-B28</f>
        <v>-240000</v>
      </c>
      <c r="C29" s="45" t="s">
        <v>113</v>
      </c>
      <c r="D29" s="48" t="s">
        <v>5</v>
      </c>
    </row>
    <row r="30" spans="1:11" ht="15" thickTop="1" x14ac:dyDescent="0.2">
      <c r="A30" s="45" t="s">
        <v>80</v>
      </c>
      <c r="B30" s="45">
        <v>160000</v>
      </c>
    </row>
    <row r="31" spans="1:11" ht="15" x14ac:dyDescent="0.25">
      <c r="F31" s="48" t="s">
        <v>5</v>
      </c>
      <c r="G31" s="45" t="s">
        <v>47</v>
      </c>
      <c r="H31" s="45">
        <v>300000</v>
      </c>
    </row>
    <row r="32" spans="1:11" x14ac:dyDescent="0.2">
      <c r="G32" s="45" t="s">
        <v>27</v>
      </c>
      <c r="H32" s="45">
        <v>300000</v>
      </c>
    </row>
    <row r="33" spans="1:9" ht="15" thickBot="1" x14ac:dyDescent="0.25">
      <c r="G33" s="45" t="s">
        <v>83</v>
      </c>
      <c r="H33" s="46">
        <f>H34-H32-H31</f>
        <v>-360000</v>
      </c>
      <c r="I33" s="45" t="s">
        <v>113</v>
      </c>
    </row>
    <row r="34" spans="1:9" ht="15" thickTop="1" x14ac:dyDescent="0.2">
      <c r="G34" s="45" t="s">
        <v>121</v>
      </c>
      <c r="H34" s="45">
        <v>240000</v>
      </c>
    </row>
    <row r="36" spans="1:9" x14ac:dyDescent="0.2">
      <c r="A36" s="45" t="s">
        <v>122</v>
      </c>
    </row>
    <row r="37" spans="1:9" x14ac:dyDescent="0.2">
      <c r="A37" s="45" t="s">
        <v>123</v>
      </c>
      <c r="B37" s="45">
        <v>360000</v>
      </c>
    </row>
    <row r="38" spans="1:9" ht="15" thickBot="1" x14ac:dyDescent="0.25">
      <c r="A38" s="45" t="s">
        <v>124</v>
      </c>
      <c r="B38" s="46">
        <v>-18000</v>
      </c>
    </row>
    <row r="39" spans="1:9" ht="15" thickTop="1" x14ac:dyDescent="0.2">
      <c r="A39" s="45" t="s">
        <v>125</v>
      </c>
      <c r="B39" s="53">
        <f>SUM(B37:B38)</f>
        <v>342000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>
              <from>
                <xdr:col>3</xdr:col>
                <xdr:colOff>0</xdr:colOff>
                <xdr:row>20</xdr:row>
                <xdr:rowOff>57150</xdr:rowOff>
              </from>
              <to>
                <xdr:col>4</xdr:col>
                <xdr:colOff>371475</xdr:colOff>
                <xdr:row>22</xdr:row>
                <xdr:rowOff>114300</xdr:rowOff>
              </to>
            </anchor>
          </objectPr>
        </oleObject>
      </mc:Choice>
      <mc:Fallback>
        <oleObject progId="Equation.DSMT4" shapeId="6145" r:id="rId4"/>
      </mc:Fallback>
    </mc:AlternateContent>
    <mc:AlternateContent xmlns:mc="http://schemas.openxmlformats.org/markup-compatibility/2006">
      <mc:Choice Requires="x14">
        <oleObject progId="Equation.DSMT4" shapeId="6146" r:id="rId6">
          <objectPr defaultSize="0" autoPict="0" r:id="rId7">
            <anchor moveWithCells="1">
              <from>
                <xdr:col>4</xdr:col>
                <xdr:colOff>647700</xdr:colOff>
                <xdr:row>26</xdr:row>
                <xdr:rowOff>57150</xdr:rowOff>
              </from>
              <to>
                <xdr:col>7</xdr:col>
                <xdr:colOff>180975</xdr:colOff>
                <xdr:row>28</xdr:row>
                <xdr:rowOff>38100</xdr:rowOff>
              </to>
            </anchor>
          </objectPr>
        </oleObject>
      </mc:Choice>
      <mc:Fallback>
        <oleObject progId="Equation.DSMT4" shapeId="6146" r:id="rId6"/>
      </mc:Fallback>
    </mc:AlternateContent>
    <mc:AlternateContent xmlns:mc="http://schemas.openxmlformats.org/markup-compatibility/2006">
      <mc:Choice Requires="x14">
        <oleObject progId="Equation.DSMT4" shapeId="6147" r:id="rId8">
          <objectPr defaultSize="0" autoPict="0" r:id="rId9">
            <anchor moveWithCells="1">
              <from>
                <xdr:col>2</xdr:col>
                <xdr:colOff>76200</xdr:colOff>
                <xdr:row>36</xdr:row>
                <xdr:rowOff>152400</xdr:rowOff>
              </from>
              <to>
                <xdr:col>4</xdr:col>
                <xdr:colOff>314325</xdr:colOff>
                <xdr:row>38</xdr:row>
                <xdr:rowOff>28575</xdr:rowOff>
              </to>
            </anchor>
          </objectPr>
        </oleObject>
      </mc:Choice>
      <mc:Fallback>
        <oleObject progId="Equation.DSMT4" shapeId="6147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7"/>
  <sheetViews>
    <sheetView rightToLeft="1" tabSelected="1" workbookViewId="0">
      <selection activeCell="U18" sqref="U18"/>
    </sheetView>
  </sheetViews>
  <sheetFormatPr defaultRowHeight="14.25" x14ac:dyDescent="0.2"/>
  <cols>
    <col min="1" max="1" width="17.875" style="45" bestFit="1" customWidth="1"/>
    <col min="2" max="2" width="9.5" style="45" bestFit="1" customWidth="1"/>
    <col min="3" max="3" width="22.25" style="45" customWidth="1"/>
    <col min="4" max="16384" width="9" style="45"/>
  </cols>
  <sheetData>
    <row r="2" spans="1:3" ht="15" x14ac:dyDescent="0.25">
      <c r="A2" s="54" t="s">
        <v>20</v>
      </c>
      <c r="B2" s="54" t="s">
        <v>126</v>
      </c>
      <c r="C2" s="54" t="s">
        <v>127</v>
      </c>
    </row>
    <row r="3" spans="1:3" x14ac:dyDescent="0.2">
      <c r="A3" s="45" t="s">
        <v>128</v>
      </c>
      <c r="B3" s="45">
        <v>100000</v>
      </c>
      <c r="C3" s="45">
        <v>125000</v>
      </c>
    </row>
    <row r="4" spans="1:3" ht="15" thickBot="1" x14ac:dyDescent="0.25">
      <c r="A4" s="45" t="s">
        <v>129</v>
      </c>
      <c r="B4" s="46">
        <v>300000</v>
      </c>
      <c r="C4" s="46">
        <v>375000</v>
      </c>
    </row>
    <row r="5" spans="1:3" ht="15" thickTop="1" x14ac:dyDescent="0.2">
      <c r="B5" s="45">
        <f>SUM(B3:B4)</f>
        <v>400000</v>
      </c>
      <c r="C5" s="45">
        <f>SUM(C3:C4)</f>
        <v>500000</v>
      </c>
    </row>
    <row r="7" spans="1:3" ht="15" thickBot="1" x14ac:dyDescent="0.25">
      <c r="A7" s="45" t="s">
        <v>131</v>
      </c>
      <c r="C7" s="46">
        <v>-250000</v>
      </c>
    </row>
    <row r="8" spans="1:3" ht="15" thickTop="1" x14ac:dyDescent="0.2">
      <c r="A8" s="45" t="s">
        <v>132</v>
      </c>
      <c r="C8" s="45">
        <f>SUM(C5:C7)</f>
        <v>250000</v>
      </c>
    </row>
    <row r="10" spans="1:3" ht="15" x14ac:dyDescent="0.25">
      <c r="A10" s="55" t="s">
        <v>130</v>
      </c>
      <c r="B10" s="55"/>
      <c r="C10" s="55"/>
    </row>
    <row r="12" spans="1:3" ht="15" x14ac:dyDescent="0.25">
      <c r="A12" s="50" t="s">
        <v>133</v>
      </c>
    </row>
    <row r="13" spans="1:3" x14ac:dyDescent="0.2">
      <c r="A13" s="45" t="s">
        <v>134</v>
      </c>
    </row>
    <row r="14" spans="1:3" x14ac:dyDescent="0.2">
      <c r="A14" s="45" t="s">
        <v>135</v>
      </c>
    </row>
    <row r="17" spans="1:1" x14ac:dyDescent="0.2">
      <c r="A17" s="45" t="s">
        <v>136</v>
      </c>
    </row>
  </sheetData>
  <mergeCells count="1">
    <mergeCell ref="A10:C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7169" r:id="rId4">
          <objectPr defaultSize="0" autoPict="0" r:id="rId5">
            <anchor moveWithCells="1">
              <from>
                <xdr:col>1</xdr:col>
                <xdr:colOff>438150</xdr:colOff>
                <xdr:row>13</xdr:row>
                <xdr:rowOff>9525</xdr:rowOff>
              </from>
              <to>
                <xdr:col>2</xdr:col>
                <xdr:colOff>1285875</xdr:colOff>
                <xdr:row>15</xdr:row>
                <xdr:rowOff>76200</xdr:rowOff>
              </to>
            </anchor>
          </objectPr>
        </oleObject>
      </mc:Choice>
      <mc:Fallback>
        <oleObject progId="Equation.DSMT4" shapeId="7169" r:id="rId4"/>
      </mc:Fallback>
    </mc:AlternateContent>
    <mc:AlternateContent xmlns:mc="http://schemas.openxmlformats.org/markup-compatibility/2006">
      <mc:Choice Requires="x14">
        <oleObject progId="Equation.DSMT4" shapeId="7170" r:id="rId6">
          <objectPr defaultSize="0" autoPict="0" r:id="rId7">
            <anchor moveWithCells="1">
              <from>
                <xdr:col>2</xdr:col>
                <xdr:colOff>0</xdr:colOff>
                <xdr:row>16</xdr:row>
                <xdr:rowOff>9525</xdr:rowOff>
              </from>
              <to>
                <xdr:col>2</xdr:col>
                <xdr:colOff>1571625</xdr:colOff>
                <xdr:row>18</xdr:row>
                <xdr:rowOff>76200</xdr:rowOff>
              </to>
            </anchor>
          </objectPr>
        </oleObject>
      </mc:Choice>
      <mc:Fallback>
        <oleObject progId="Equation.DSMT4" shapeId="717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עמודים 1-2</vt:lpstr>
      <vt:lpstr>FIFO-LIFO</vt:lpstr>
      <vt:lpstr>ממוצע משוקלל</vt:lpstr>
      <vt:lpstr>השפעת ערך המלאי</vt:lpstr>
      <vt:lpstr>הטיפול בהפרשה לירידה ערך מלאי</vt:lpstr>
      <vt:lpstr>הערכת עלות מלאי</vt:lpstr>
      <vt:lpstr>השיטה הקמעונאית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Assem</dc:creator>
  <cp:lastModifiedBy>Assem</cp:lastModifiedBy>
  <dcterms:created xsi:type="dcterms:W3CDTF">2011-11-14T06:31:03Z</dcterms:created>
  <dcterms:modified xsi:type="dcterms:W3CDTF">2011-11-14T12:06:18Z</dcterms:modified>
</cp:coreProperties>
</file>